
<file path=[Content_Types].xml><?xml version="1.0" encoding="utf-8"?>
<Types xmlns="http://schemas.openxmlformats.org/package/2006/content-types">
  <Default Extension="tmp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drawings/drawing18.xml" ContentType="application/vnd.openxmlformats-officedocument.drawing+xml"/>
  <Override PartName="/xl/tables/table17.xml" ContentType="application/vnd.openxmlformats-officedocument.spreadsheetml.table+xml"/>
  <Override PartName="/xl/drawings/drawing19.xml" ContentType="application/vnd.openxmlformats-officedocument.drawing+xml"/>
  <Override PartName="/xl/tables/table18.xml" ContentType="application/vnd.openxmlformats-officedocument.spreadsheetml.table+xml"/>
  <Override PartName="/xl/drawings/drawing20.xml" ContentType="application/vnd.openxmlformats-officedocument.drawing+xml"/>
  <Override PartName="/xl/tables/table19.xml" ContentType="application/vnd.openxmlformats-officedocument.spreadsheetml.table+xml"/>
  <Override PartName="/xl/drawings/drawing21.xml" ContentType="application/vnd.openxmlformats-officedocument.drawing+xml"/>
  <Override PartName="/xl/tables/table20.xml" ContentType="application/vnd.openxmlformats-officedocument.spreadsheetml.table+xml"/>
  <Override PartName="/xl/drawings/drawing22.xml" ContentType="application/vnd.openxmlformats-officedocument.drawing+xml"/>
  <Override PartName="/xl/tables/table21.xml" ContentType="application/vnd.openxmlformats-officedocument.spreadsheetml.table+xml"/>
  <Override PartName="/xl/drawings/drawing23.xml" ContentType="application/vnd.openxmlformats-officedocument.drawing+xml"/>
  <Override PartName="/xl/tables/table22.xml" ContentType="application/vnd.openxmlformats-officedocument.spreadsheetml.table+xml"/>
  <Override PartName="/xl/drawings/drawing24.xml" ContentType="application/vnd.openxmlformats-officedocument.drawing+xml"/>
  <Override PartName="/xl/tables/table23.xml" ContentType="application/vnd.openxmlformats-officedocument.spreadsheetml.table+xml"/>
  <Override PartName="/xl/drawings/drawing25.xml" ContentType="application/vnd.openxmlformats-officedocument.drawing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uman Resources\(SEV3) Operations\Payroll\Pay Schedules\2024\"/>
    </mc:Choice>
  </mc:AlternateContent>
  <xr:revisionPtr revIDLastSave="0" documentId="13_ncr:1_{E44A35F2-D61D-4AB0-B8FB-FA52447A1E81}" xr6:coauthVersionLast="36" xr6:coauthVersionMax="36" xr10:uidLastSave="{00000000-0000-0000-0000-000000000000}"/>
  <bookViews>
    <workbookView xWindow="0" yWindow="0" windowWidth="28800" windowHeight="11475" firstSheet="17" activeTab="24" xr2:uid="{00000000-000D-0000-FFFF-FFFF00000000}"/>
  </bookViews>
  <sheets>
    <sheet name="Instructions" sheetId="30" r:id="rId1"/>
    <sheet name="Jan 1-Jan 15" sheetId="4" r:id="rId2"/>
    <sheet name="Jan 16- Jan 31" sheetId="6" r:id="rId3"/>
    <sheet name="Feb 1 - Feb 15" sheetId="17" r:id="rId4"/>
    <sheet name="Feb 16 - Feb 29" sheetId="18" r:id="rId5"/>
    <sheet name="Mar 1 - Mar 15" sheetId="19" r:id="rId6"/>
    <sheet name="Mar 16 - Mar 31" sheetId="20" r:id="rId7"/>
    <sheet name="Apr 1 - Apr 15" sheetId="23" r:id="rId8"/>
    <sheet name="Apr 16 - Apr 30" sheetId="22" r:id="rId9"/>
    <sheet name="May 1 - May 15" sheetId="24" r:id="rId10"/>
    <sheet name="May 16 - May 31" sheetId="25" r:id="rId11"/>
    <sheet name="June 1 - June 15" sheetId="26" r:id="rId12"/>
    <sheet name="June 16 - June 30" sheetId="27" r:id="rId13"/>
    <sheet name="July 1 - July 15" sheetId="28" r:id="rId14"/>
    <sheet name="July 16-July 31" sheetId="32" r:id="rId15"/>
    <sheet name="Aug 1 - Aug 15" sheetId="31" r:id="rId16"/>
    <sheet name="Aug 16 - Aug 31" sheetId="33" r:id="rId17"/>
    <sheet name="Sept 1 - Sept 15" sheetId="34" r:id="rId18"/>
    <sheet name="Sept 16 - Sept 30" sheetId="35" r:id="rId19"/>
    <sheet name="Oct 1 - Oct 15" sheetId="36" r:id="rId20"/>
    <sheet name="Oct 16 - Oct 31" sheetId="37" r:id="rId21"/>
    <sheet name="Nov 1 - Nov 15" sheetId="38" r:id="rId22"/>
    <sheet name="Nov 16-Nov 30" sheetId="39" r:id="rId23"/>
    <sheet name="Dec 1 - Dec 15" sheetId="40" r:id="rId24"/>
    <sheet name="Dec 16 - Dec 31" sheetId="41" r:id="rId25"/>
  </sheets>
  <calcPr calcId="191029"/>
</workbook>
</file>

<file path=xl/calcChain.xml><?xml version="1.0" encoding="utf-8"?>
<calcChain xmlns="http://schemas.openxmlformats.org/spreadsheetml/2006/main">
  <c r="G22" i="18" l="1"/>
  <c r="D25" i="41" l="1"/>
  <c r="D25" i="40"/>
  <c r="D25" i="39"/>
  <c r="D25" i="38"/>
  <c r="D25" i="37"/>
  <c r="D25" i="36"/>
  <c r="D25" i="35"/>
  <c r="D25" i="34"/>
  <c r="D25" i="33"/>
  <c r="D25" i="31"/>
  <c r="D25" i="32"/>
  <c r="D25" i="28"/>
  <c r="D25" i="27"/>
  <c r="D25" i="26"/>
  <c r="D25" i="25"/>
  <c r="D25" i="24"/>
  <c r="D25" i="22"/>
  <c r="D25" i="23"/>
  <c r="D25" i="20"/>
  <c r="D25" i="19"/>
  <c r="D25" i="18"/>
  <c r="D25" i="17"/>
  <c r="D25" i="6"/>
  <c r="D24" i="4"/>
  <c r="G22" i="4" l="1"/>
  <c r="F25" i="41" l="1"/>
  <c r="E25" i="41"/>
  <c r="C25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24" i="37"/>
  <c r="G24" i="33"/>
  <c r="G24" i="32"/>
  <c r="F25" i="40"/>
  <c r="E25" i="40"/>
  <c r="C25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F25" i="39"/>
  <c r="E25" i="39"/>
  <c r="C25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F25" i="38"/>
  <c r="E25" i="38"/>
  <c r="C25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F25" i="37"/>
  <c r="E25" i="37"/>
  <c r="C25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F25" i="36"/>
  <c r="E25" i="36"/>
  <c r="C25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F25" i="35"/>
  <c r="E25" i="35"/>
  <c r="C25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F25" i="34"/>
  <c r="E25" i="34"/>
  <c r="C25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F25" i="33"/>
  <c r="E25" i="33"/>
  <c r="C25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F25" i="31"/>
  <c r="E25" i="31"/>
  <c r="C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25" i="31" s="1"/>
  <c r="G10" i="31"/>
  <c r="G9" i="31"/>
  <c r="F25" i="32"/>
  <c r="E25" i="32"/>
  <c r="C25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24" i="25"/>
  <c r="G24" i="20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38" l="1"/>
  <c r="G25" i="32"/>
  <c r="G25" i="39"/>
  <c r="G25" i="41"/>
  <c r="G25" i="35"/>
  <c r="G25" i="36"/>
  <c r="G25" i="33"/>
  <c r="G25" i="40"/>
  <c r="G25" i="37"/>
  <c r="G25" i="34"/>
  <c r="G21" i="4"/>
  <c r="F25" i="28" l="1"/>
  <c r="E25" i="28"/>
  <c r="C25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25" i="28" s="1"/>
  <c r="F25" i="27"/>
  <c r="E25" i="27"/>
  <c r="C25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F25" i="26"/>
  <c r="E25" i="26"/>
  <c r="C25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25" i="26" s="1"/>
  <c r="F25" i="25"/>
  <c r="E25" i="25"/>
  <c r="C25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F25" i="24"/>
  <c r="E25" i="24"/>
  <c r="C25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F25" i="23"/>
  <c r="E25" i="23"/>
  <c r="C25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F25" i="22"/>
  <c r="E25" i="22"/>
  <c r="C25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F25" i="20"/>
  <c r="E25" i="20"/>
  <c r="C25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23" i="19"/>
  <c r="G19" i="17"/>
  <c r="G20" i="17"/>
  <c r="G21" i="17"/>
  <c r="G22" i="17"/>
  <c r="G23" i="17"/>
  <c r="F25" i="19"/>
  <c r="E25" i="19"/>
  <c r="C25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F25" i="18"/>
  <c r="E25" i="18"/>
  <c r="C25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F25" i="17"/>
  <c r="E25" i="17"/>
  <c r="C25" i="17"/>
  <c r="G18" i="17"/>
  <c r="G17" i="17"/>
  <c r="G16" i="17"/>
  <c r="G15" i="17"/>
  <c r="G14" i="17"/>
  <c r="G13" i="17"/>
  <c r="G12" i="17"/>
  <c r="G11" i="17"/>
  <c r="G10" i="17"/>
  <c r="G9" i="17"/>
  <c r="F25" i="6"/>
  <c r="E25" i="6"/>
  <c r="C25" i="6"/>
  <c r="G25" i="20" l="1"/>
  <c r="G25" i="22"/>
  <c r="G25" i="19"/>
  <c r="G25" i="23"/>
  <c r="G25" i="25"/>
  <c r="G25" i="27"/>
  <c r="G25" i="24"/>
  <c r="G25" i="18"/>
  <c r="G25" i="17"/>
  <c r="G25" i="6"/>
  <c r="F24" i="4"/>
  <c r="E24" i="4"/>
  <c r="C24" i="4"/>
  <c r="G19" i="4"/>
  <c r="G18" i="4"/>
  <c r="G17" i="4"/>
  <c r="G16" i="4"/>
  <c r="G15" i="4"/>
  <c r="G14" i="4"/>
  <c r="G13" i="4"/>
  <c r="G12" i="4"/>
  <c r="G11" i="4"/>
  <c r="G10" i="4"/>
  <c r="G9" i="4"/>
  <c r="G23" i="4"/>
  <c r="G20" i="4"/>
  <c r="G24" i="4" l="1"/>
</calcChain>
</file>

<file path=xl/sharedStrings.xml><?xml version="1.0" encoding="utf-8"?>
<sst xmlns="http://schemas.openxmlformats.org/spreadsheetml/2006/main" count="894" uniqueCount="75">
  <si>
    <t>Periods run 1-15 and 16-last day of month</t>
  </si>
  <si>
    <t>Day</t>
  </si>
  <si>
    <t>Date</t>
  </si>
  <si>
    <t>Regular Hours</t>
  </si>
  <si>
    <t>Sick</t>
  </si>
  <si>
    <t>Vacation</t>
  </si>
  <si>
    <t>Total</t>
  </si>
  <si>
    <t>Tuesday</t>
  </si>
  <si>
    <t>Saturday</t>
  </si>
  <si>
    <t>Sunday</t>
  </si>
  <si>
    <t>Monday</t>
  </si>
  <si>
    <t>Wednesday</t>
  </si>
  <si>
    <t>Thursday</t>
  </si>
  <si>
    <t>Friday</t>
  </si>
  <si>
    <t>Total Hours</t>
  </si>
  <si>
    <t>Employee:</t>
  </si>
  <si>
    <t>Approval Manager:</t>
  </si>
  <si>
    <r>
      <t xml:space="preserve">College of Eastern Idaho
</t>
    </r>
    <r>
      <rPr>
        <sz val="16"/>
        <color theme="7" tint="-0.249977111117893"/>
        <rFont val="Cambria"/>
        <family val="1"/>
        <scheme val="major"/>
      </rPr>
      <t>1600 S 25th E, Idaho Falls, ID 83404</t>
    </r>
  </si>
  <si>
    <t>Holiday</t>
  </si>
  <si>
    <t>Date:</t>
  </si>
  <si>
    <t>Employee signature</t>
  </si>
  <si>
    <t xml:space="preserve">Approval Manager Signature </t>
  </si>
  <si>
    <t>Division:</t>
  </si>
  <si>
    <t>Comments</t>
  </si>
  <si>
    <t>Please select the tab that corresponds with the current pay period</t>
  </si>
  <si>
    <t>Pay Periods run the 1-15 and 16-last day of month</t>
  </si>
  <si>
    <t>Position Title:</t>
  </si>
  <si>
    <t>Pay period start date:  01/01/2024</t>
  </si>
  <si>
    <t>Pay period end date: 01/15/2024</t>
  </si>
  <si>
    <t>Pay period start date:  01/16/2024</t>
  </si>
  <si>
    <t>Pay period end date: 01/31/2024</t>
  </si>
  <si>
    <t>Pay period start date:  02/01/2024</t>
  </si>
  <si>
    <t>Pay period end date: 02/15/2024</t>
  </si>
  <si>
    <t>Pay period start date:  02/16/2024</t>
  </si>
  <si>
    <t>Pay period end date: 02/29/2024</t>
  </si>
  <si>
    <t>Pay period start date:  03/01/2024</t>
  </si>
  <si>
    <t>Pay period end date: 03/15/2024</t>
  </si>
  <si>
    <t>Pay period start date:  03/16/2024</t>
  </si>
  <si>
    <t>Pay period end date: 03/31/2024</t>
  </si>
  <si>
    <t>Pay period start date:  04/01/2024</t>
  </si>
  <si>
    <t>Pay period end date: 04/15/2024</t>
  </si>
  <si>
    <t>Pay period start date:  April 16, 2024</t>
  </si>
  <si>
    <t>Pay period end date: April 30, 2024</t>
  </si>
  <si>
    <t>Pay period start date:  05/01/2024</t>
  </si>
  <si>
    <t>Pay period end date: 05/15/2024</t>
  </si>
  <si>
    <t>Pay period start date:  05/16/2024</t>
  </si>
  <si>
    <t>Pay period end date: 05/31/2024</t>
  </si>
  <si>
    <t>Pay period start date: 06/01/2024</t>
  </si>
  <si>
    <t>Pay period end date: 06/15/2024</t>
  </si>
  <si>
    <t>Pay period start date:  06/16/2024</t>
  </si>
  <si>
    <t>Pay period end date: 06/30/2024</t>
  </si>
  <si>
    <t>Pay period start date:  07/01/2024</t>
  </si>
  <si>
    <t>Pay period end date: 07/15/2024</t>
  </si>
  <si>
    <t>Pay period start date:  07/16/2024</t>
  </si>
  <si>
    <t>Pay period end date: 07/31/2024</t>
  </si>
  <si>
    <t>Pay period start date:  08/01/2024</t>
  </si>
  <si>
    <t>Pay period end date: 08/15/2024</t>
  </si>
  <si>
    <t>Pay period start date:  08/16/2024</t>
  </si>
  <si>
    <t>Pay period end date: 08/31/2024</t>
  </si>
  <si>
    <t>Pay period start date:  09/01/2024</t>
  </si>
  <si>
    <t>Pay period end date: 09/15/2024</t>
  </si>
  <si>
    <t>Pay period start date:  09/16/2024</t>
  </si>
  <si>
    <t>Pay period end date: 09/30/2024</t>
  </si>
  <si>
    <t>Pay period start date: 10/01/2024</t>
  </si>
  <si>
    <t>Pay period end date: 10/15/2024</t>
  </si>
  <si>
    <t>Pay period start date: 10/16/2024</t>
  </si>
  <si>
    <t>Pay period end date: 10/31/2024</t>
  </si>
  <si>
    <t>Pay period start date:  11/01/2024</t>
  </si>
  <si>
    <t>Pay period end date: 11/15/2024</t>
  </si>
  <si>
    <t>Pay period start date:  11/16/2024</t>
  </si>
  <si>
    <t>Pay period end date: 11/30/2024</t>
  </si>
  <si>
    <t>Pay period start date:  12/1/2024</t>
  </si>
  <si>
    <t>Pay period end date: 12/15/2024</t>
  </si>
  <si>
    <t>Pay period start date:  12/16/2024</t>
  </si>
  <si>
    <t>Pay period end date: 12/31/2024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</si>
</sst>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22"/>
      <color theme="7" tint="-0.24997711111789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sz val="10"/>
      <color theme="7" tint="-0.249977111117893"/>
      <name val="Arial"/>
      <family val="2"/>
    </font>
    <font>
      <b/>
      <sz val="10"/>
      <name val="Calibri"/>
      <family val="1"/>
      <scheme val="minor"/>
    </font>
    <font>
      <sz val="10"/>
      <color theme="0"/>
      <name val="Cambria"/>
      <family val="1"/>
      <scheme val="major"/>
    </font>
    <font>
      <sz val="11"/>
      <name val="Calibri"/>
      <family val="1"/>
      <scheme val="minor"/>
    </font>
    <font>
      <sz val="11"/>
      <name val="Calibri"/>
      <family val="2"/>
      <scheme val="minor"/>
    </font>
    <font>
      <sz val="10"/>
      <color theme="1" tint="0.1499984740745262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6"/>
      <color theme="7" tint="-0.249977111117893"/>
      <name val="Cambria"/>
      <family val="1"/>
      <scheme val="major"/>
    </font>
    <font>
      <sz val="9"/>
      <color theme="7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 indent="1"/>
      <protection locked="0"/>
    </xf>
    <xf numFmtId="14" fontId="8" fillId="0" borderId="2" xfId="0" applyNumberFormat="1" applyFont="1" applyBorder="1" applyAlignment="1">
      <alignment horizontal="right" vertical="center" indent="1"/>
    </xf>
    <xf numFmtId="2" fontId="8" fillId="0" borderId="2" xfId="0" applyNumberFormat="1" applyFont="1" applyBorder="1" applyAlignment="1" applyProtection="1">
      <alignment horizontal="right" vertical="center" indent="1"/>
      <protection locked="0"/>
    </xf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indent="1"/>
      <protection locked="0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2" fontId="8" fillId="0" borderId="2" xfId="0" applyNumberFormat="1" applyFont="1" applyBorder="1" applyAlignment="1">
      <alignment horizontal="right" vertical="center" indent="1"/>
    </xf>
    <xf numFmtId="0" fontId="5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left" vertical="top" indent="1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/>
      <protection locked="0"/>
    </xf>
    <xf numFmtId="1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Protection="1">
      <protection locked="0"/>
    </xf>
    <xf numFmtId="2" fontId="15" fillId="0" borderId="2" xfId="0" applyNumberFormat="1" applyFont="1" applyBorder="1" applyAlignment="1" applyProtection="1">
      <alignment horizontal="right" vertical="center" indent="1"/>
      <protection locked="0"/>
    </xf>
    <xf numFmtId="0" fontId="15" fillId="0" borderId="2" xfId="0" applyFont="1" applyFill="1" applyBorder="1" applyAlignment="1">
      <alignment horizontal="center" vertical="center"/>
    </xf>
    <xf numFmtId="2" fontId="8" fillId="0" borderId="2" xfId="0" applyNumberFormat="1" applyFont="1" applyBorder="1" applyAlignment="1" applyProtection="1">
      <alignment vertical="center"/>
      <protection locked="0"/>
    </xf>
    <xf numFmtId="2" fontId="15" fillId="0" borderId="2" xfId="0" applyNumberFormat="1" applyFont="1" applyFill="1" applyBorder="1" applyAlignment="1" applyProtection="1">
      <protection locked="0"/>
    </xf>
    <xf numFmtId="2" fontId="8" fillId="0" borderId="2" xfId="0" applyNumberFormat="1" applyFont="1" applyBorder="1" applyAlignment="1">
      <alignment vertical="center"/>
    </xf>
    <xf numFmtId="2" fontId="15" fillId="0" borderId="2" xfId="0" applyNumberFormat="1" applyFont="1" applyFill="1" applyBorder="1" applyAlignment="1"/>
    <xf numFmtId="14" fontId="8" fillId="0" borderId="2" xfId="0" applyNumberFormat="1" applyFont="1" applyBorder="1" applyAlignment="1">
      <alignment horizontal="right" vertical="center"/>
    </xf>
    <xf numFmtId="0" fontId="8" fillId="0" borderId="6" xfId="0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Normal" xfId="0" builtinId="0"/>
  </cellStyles>
  <dxfs count="5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rgb="FF000000"/>
          <bgColor rgb="FF4F81B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2" defaultPivotStyle="PivotStyleLight16">
    <tableStyle name="Table Style 1" pivot="0" count="6" xr9:uid="{00000000-0011-0000-FFFF-FFFF00000000}">
      <tableStyleElement type="wholeTable" dxfId="533"/>
      <tableStyleElement type="headerRow" dxfId="532"/>
      <tableStyleElement type="totalRow" dxfId="531"/>
      <tableStyleElement type="firstColumn" dxfId="530"/>
      <tableStyleElement type="firstRowStripe" dxfId="529"/>
      <tableStyleElement type="secondRowStripe" dxfId="5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22</xdr:col>
      <xdr:colOff>440064</xdr:colOff>
      <xdr:row>41</xdr:row>
      <xdr:rowOff>77281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-1894"/>
        <a:stretch/>
      </xdr:blipFill>
      <xdr:spPr>
        <a:xfrm>
          <a:off x="133350" y="142875"/>
          <a:ext cx="13717914" cy="77449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</xdr:rowOff>
    </xdr:from>
    <xdr:to>
      <xdr:col>1</xdr:col>
      <xdr:colOff>765048</xdr:colOff>
      <xdr:row>1</xdr:row>
      <xdr:rowOff>180976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"/>
          <a:ext cx="1298448" cy="914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7334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752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</xdr:rowOff>
    </xdr:from>
    <xdr:to>
      <xdr:col>1</xdr:col>
      <xdr:colOff>765048</xdr:colOff>
      <xdr:row>1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"/>
          <a:ext cx="1298448" cy="762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</xdr:rowOff>
    </xdr:from>
    <xdr:to>
      <xdr:col>1</xdr:col>
      <xdr:colOff>765048</xdr:colOff>
      <xdr:row>0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"/>
          <a:ext cx="1298448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</xdr:rowOff>
    </xdr:from>
    <xdr:to>
      <xdr:col>1</xdr:col>
      <xdr:colOff>765048</xdr:colOff>
      <xdr:row>1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"/>
          <a:ext cx="1298448" cy="762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7715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</xdr:rowOff>
    </xdr:from>
    <xdr:to>
      <xdr:col>1</xdr:col>
      <xdr:colOff>765048</xdr:colOff>
      <xdr:row>0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"/>
          <a:ext cx="1298448" cy="7239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7334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7334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1</xdr:col>
      <xdr:colOff>765048</xdr:colOff>
      <xdr:row>1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98448" cy="8229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3" displayName="Table143" ref="A8:H24" totalsRowCount="1" headerRowDxfId="527" dataDxfId="525" totalsRowDxfId="523" headerRowBorderDxfId="526" tableBorderDxfId="524" totalsRowBorderDxfId="522">
  <tableColumns count="8">
    <tableColumn id="1" xr3:uid="{00000000-0010-0000-0000-000001000000}" name="Day" dataDxfId="521" totalsRowDxfId="199" dataCellStyle="Normal"/>
    <tableColumn id="3" xr3:uid="{00000000-0010-0000-0000-000003000000}" name="Date" totalsRowLabel="Total Hours" dataDxfId="520" totalsRowDxfId="198" dataCellStyle="Normal">
      <calculatedColumnFormula>IF(#REF!="","",#REF!+1)</calculatedColumnFormula>
    </tableColumn>
    <tableColumn id="4" xr3:uid="{00000000-0010-0000-0000-000004000000}" name="Regular Hours" totalsRowFunction="sum" dataDxfId="519" totalsRowDxfId="197" dataCellStyle="Normal"/>
    <tableColumn id="2" xr3:uid="{00000000-0010-0000-0000-000002000000}" name="Holiday" totalsRowFunction="sum" dataDxfId="518" totalsRowDxfId="196"/>
    <tableColumn id="13" xr3:uid="{00000000-0010-0000-0000-00000D000000}" name="Sick" totalsRowFunction="sum" dataDxfId="517" totalsRowDxfId="195" dataCellStyle="Normal"/>
    <tableColumn id="12" xr3:uid="{00000000-0010-0000-0000-00000C000000}" name="Vacation" totalsRowFunction="sum" dataDxfId="516" totalsRowDxfId="194" dataCellStyle="Normal"/>
    <tableColumn id="11" xr3:uid="{00000000-0010-0000-0000-00000B000000}" name="Total" totalsRowFunction="sum" dataDxfId="515" totalsRowDxfId="193" dataCellStyle="Normal">
      <calculatedColumnFormula>IF(SUM(C9:F9)&gt;24,"You've entered more than 24 hours.",SUM(C9:F9))</calculatedColumnFormula>
    </tableColumn>
    <tableColumn id="7" xr3:uid="{00000000-0010-0000-0000-000007000000}" name="Comments" dataDxfId="514" totalsRowDxfId="192"/>
  </tableColumns>
  <tableStyleInfo name="TableStyleLight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4356781011" displayName="Table14356781011" ref="A8:H25" totalsRowCount="1" headerRowDxfId="401" dataDxfId="399" totalsRowDxfId="397" headerRowBorderDxfId="400" tableBorderDxfId="398" totalsRowBorderDxfId="396">
  <tableColumns count="8">
    <tableColumn id="1" xr3:uid="{00000000-0010-0000-0900-000001000000}" name="Day" dataDxfId="395" totalsRowDxfId="127" dataCellStyle="Normal"/>
    <tableColumn id="3" xr3:uid="{00000000-0010-0000-0900-000003000000}" name="Date" totalsRowLabel="Total Hours" dataDxfId="394" totalsRowDxfId="126" dataCellStyle="Normal">
      <calculatedColumnFormula>IF(#REF!="","",#REF!+1)</calculatedColumnFormula>
    </tableColumn>
    <tableColumn id="4" xr3:uid="{00000000-0010-0000-0900-000004000000}" name="Regular Hours" totalsRowFunction="sum" dataDxfId="393" totalsRowDxfId="125" dataCellStyle="Normal"/>
    <tableColumn id="2" xr3:uid="{00000000-0010-0000-0900-000002000000}" name="Holiday" totalsRowFunction="sum" dataDxfId="392" totalsRowDxfId="124"/>
    <tableColumn id="13" xr3:uid="{00000000-0010-0000-0900-00000D000000}" name="Sick" totalsRowFunction="sum" dataDxfId="391" totalsRowDxfId="123" dataCellStyle="Normal"/>
    <tableColumn id="12" xr3:uid="{00000000-0010-0000-0900-00000C000000}" name="Vacation" totalsRowFunction="sum" dataDxfId="390" totalsRowDxfId="122" dataCellStyle="Normal"/>
    <tableColumn id="11" xr3:uid="{00000000-0010-0000-0900-00000B000000}" name="Total" totalsRowFunction="sum" dataDxfId="389" totalsRowDxfId="121" dataCellStyle="Normal">
      <calculatedColumnFormula>IF(SUM(C9:F9)&gt;24,"You've entered more than 24 hours.",SUM(C9:F9))</calculatedColumnFormula>
    </tableColumn>
    <tableColumn id="7" xr3:uid="{00000000-0010-0000-0900-000007000000}" name="Comments" dataDxfId="388" totalsRowDxfId="120"/>
  </tableColumns>
  <tableStyleInfo name="TableStyleLight2"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435678101112" displayName="Table1435678101112" ref="A8:H25" totalsRowCount="1" headerRowDxfId="387" dataDxfId="385" totalsRowDxfId="383" headerRowBorderDxfId="386" tableBorderDxfId="384" totalsRowBorderDxfId="382">
  <tableColumns count="8">
    <tableColumn id="1" xr3:uid="{00000000-0010-0000-0A00-000001000000}" name="Day" dataDxfId="381" totalsRowDxfId="119" dataCellStyle="Normal"/>
    <tableColumn id="3" xr3:uid="{00000000-0010-0000-0A00-000003000000}" name="Date" totalsRowLabel="Total Hours" dataDxfId="380" totalsRowDxfId="118" dataCellStyle="Normal">
      <calculatedColumnFormula>IF(#REF!="","",#REF!+1)</calculatedColumnFormula>
    </tableColumn>
    <tableColumn id="4" xr3:uid="{00000000-0010-0000-0A00-000004000000}" name="Regular Hours" totalsRowFunction="sum" dataDxfId="379" totalsRowDxfId="117" dataCellStyle="Normal"/>
    <tableColumn id="2" xr3:uid="{00000000-0010-0000-0A00-000002000000}" name="Holiday" totalsRowFunction="sum" dataDxfId="378" totalsRowDxfId="116"/>
    <tableColumn id="13" xr3:uid="{00000000-0010-0000-0A00-00000D000000}" name="Sick" totalsRowFunction="sum" dataDxfId="377" totalsRowDxfId="115" dataCellStyle="Normal"/>
    <tableColumn id="12" xr3:uid="{00000000-0010-0000-0A00-00000C000000}" name="Vacation" totalsRowFunction="sum" dataDxfId="376" totalsRowDxfId="114" dataCellStyle="Normal"/>
    <tableColumn id="11" xr3:uid="{00000000-0010-0000-0A00-00000B000000}" name="Total" totalsRowFunction="sum" dataDxfId="375" totalsRowDxfId="113" dataCellStyle="Normal">
      <calculatedColumnFormula>IF(SUM(C9:F9)&gt;24,"You've entered more than 24 hours.",SUM(C9:F9))</calculatedColumnFormula>
    </tableColumn>
    <tableColumn id="7" xr3:uid="{00000000-0010-0000-0A00-000007000000}" name="Comments" dataDxfId="374" totalsRowDxfId="112"/>
  </tableColumns>
  <tableStyleInfo name="TableStyleLight2"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43567810111213" displayName="Table143567810111213" ref="A8:H25" totalsRowCount="1" headerRowDxfId="373" dataDxfId="371" totalsRowDxfId="369" headerRowBorderDxfId="372" tableBorderDxfId="370" totalsRowBorderDxfId="368">
  <tableColumns count="8">
    <tableColumn id="1" xr3:uid="{00000000-0010-0000-0B00-000001000000}" name="Day" dataDxfId="367" totalsRowDxfId="111" dataCellStyle="Normal"/>
    <tableColumn id="3" xr3:uid="{00000000-0010-0000-0B00-000003000000}" name="Date" totalsRowLabel="Total Hours" dataDxfId="366" totalsRowDxfId="110" dataCellStyle="Normal">
      <calculatedColumnFormula>IF(#REF!="","",#REF!+1)</calculatedColumnFormula>
    </tableColumn>
    <tableColumn id="4" xr3:uid="{00000000-0010-0000-0B00-000004000000}" name="Regular Hours" totalsRowFunction="sum" dataDxfId="365" totalsRowDxfId="109" dataCellStyle="Normal"/>
    <tableColumn id="2" xr3:uid="{00000000-0010-0000-0B00-000002000000}" name="Holiday" totalsRowFunction="sum" dataDxfId="364" totalsRowDxfId="108"/>
    <tableColumn id="13" xr3:uid="{00000000-0010-0000-0B00-00000D000000}" name="Sick" totalsRowFunction="sum" dataDxfId="363" totalsRowDxfId="107" dataCellStyle="Normal"/>
    <tableColumn id="12" xr3:uid="{00000000-0010-0000-0B00-00000C000000}" name="Vacation" totalsRowFunction="sum" dataDxfId="362" totalsRowDxfId="106" dataCellStyle="Normal"/>
    <tableColumn id="11" xr3:uid="{00000000-0010-0000-0B00-00000B000000}" name="Total" totalsRowFunction="sum" dataDxfId="361" totalsRowDxfId="105" dataCellStyle="Normal">
      <calculatedColumnFormula>IF(SUM(C9:F9)&gt;24,"You've entered more than 24 hours.",SUM(C9:F9))</calculatedColumnFormula>
    </tableColumn>
    <tableColumn id="7" xr3:uid="{00000000-0010-0000-0B00-000007000000}" name="Comments" dataDxfId="360" totalsRowDxfId="104"/>
  </tableColumns>
  <tableStyleInfo name="TableStyleLight2"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4356781011121314" displayName="Table14356781011121314" ref="A8:H25" totalsRowCount="1" headerRowDxfId="359" dataDxfId="357" totalsRowDxfId="355" headerRowBorderDxfId="358" tableBorderDxfId="356" totalsRowBorderDxfId="354">
  <tableColumns count="8">
    <tableColumn id="1" xr3:uid="{00000000-0010-0000-0C00-000001000000}" name="Day" dataDxfId="353" totalsRowDxfId="103" dataCellStyle="Normal"/>
    <tableColumn id="3" xr3:uid="{00000000-0010-0000-0C00-000003000000}" name="Date" totalsRowLabel="Total Hours" dataDxfId="352" totalsRowDxfId="102" dataCellStyle="Normal">
      <calculatedColumnFormula>IF(#REF!="","",#REF!+1)</calculatedColumnFormula>
    </tableColumn>
    <tableColumn id="4" xr3:uid="{00000000-0010-0000-0C00-000004000000}" name="Regular Hours" totalsRowFunction="sum" dataDxfId="351" totalsRowDxfId="101" dataCellStyle="Normal"/>
    <tableColumn id="2" xr3:uid="{00000000-0010-0000-0C00-000002000000}" name="Holiday" totalsRowFunction="sum" dataDxfId="350" totalsRowDxfId="100"/>
    <tableColumn id="13" xr3:uid="{00000000-0010-0000-0C00-00000D000000}" name="Sick" totalsRowFunction="sum" dataDxfId="349" totalsRowDxfId="99" dataCellStyle="Normal"/>
    <tableColumn id="12" xr3:uid="{00000000-0010-0000-0C00-00000C000000}" name="Vacation" totalsRowFunction="sum" dataDxfId="348" totalsRowDxfId="98" dataCellStyle="Normal"/>
    <tableColumn id="11" xr3:uid="{00000000-0010-0000-0C00-00000B000000}" name="Total" totalsRowFunction="sum" dataDxfId="347" totalsRowDxfId="97" dataCellStyle="Normal">
      <calculatedColumnFormula>IF(SUM(C9:F9)&gt;24,"You've entered more than 24 hours.",SUM(C9:F9))</calculatedColumnFormula>
    </tableColumn>
    <tableColumn id="7" xr3:uid="{00000000-0010-0000-0C00-000007000000}" name="Comments" dataDxfId="346" totalsRowDxfId="96"/>
  </tableColumns>
  <tableStyleInfo name="TableStyleLight2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35678101112131415" displayName="Table1435678101112131415" ref="A8:H25" totalsRowCount="1" headerRowDxfId="345" dataDxfId="343" totalsRowDxfId="341" headerRowBorderDxfId="344" tableBorderDxfId="342" totalsRowBorderDxfId="340">
  <tableColumns count="8">
    <tableColumn id="1" xr3:uid="{00000000-0010-0000-0D00-000001000000}" name="Day" dataDxfId="339" totalsRowDxfId="95" dataCellStyle="Normal"/>
    <tableColumn id="3" xr3:uid="{00000000-0010-0000-0D00-000003000000}" name="Date" totalsRowLabel="Total Hours" dataDxfId="338" totalsRowDxfId="94" dataCellStyle="Normal">
      <calculatedColumnFormula>IF(#REF!="","",#REF!+1)</calculatedColumnFormula>
    </tableColumn>
    <tableColumn id="4" xr3:uid="{00000000-0010-0000-0D00-000004000000}" name="Regular Hours" totalsRowFunction="sum" dataDxfId="337" totalsRowDxfId="93" dataCellStyle="Normal"/>
    <tableColumn id="2" xr3:uid="{00000000-0010-0000-0D00-000002000000}" name="Holiday" totalsRowFunction="sum" dataDxfId="336" totalsRowDxfId="92"/>
    <tableColumn id="13" xr3:uid="{00000000-0010-0000-0D00-00000D000000}" name="Sick" totalsRowFunction="sum" dataDxfId="335" totalsRowDxfId="91" dataCellStyle="Normal"/>
    <tableColumn id="12" xr3:uid="{00000000-0010-0000-0D00-00000C000000}" name="Vacation" totalsRowFunction="sum" dataDxfId="334" totalsRowDxfId="90" dataCellStyle="Normal"/>
    <tableColumn id="11" xr3:uid="{00000000-0010-0000-0D00-00000B000000}" name="Total" totalsRowFunction="sum" dataDxfId="333" totalsRowDxfId="89" dataCellStyle="Normal">
      <calculatedColumnFormula>IF(SUM(C9:F9)&gt;24,"You've entered more than 24 hours.",SUM(C9:F9))</calculatedColumnFormula>
    </tableColumn>
    <tableColumn id="7" xr3:uid="{00000000-0010-0000-0D00-000007000000}" name="Comments" dataDxfId="332" totalsRowDxfId="88"/>
  </tableColumns>
  <tableStyleInfo name="TableStyleLight2" showFirstColumn="1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435678101112131416" displayName="Table1435678101112131416" ref="A8:H25" totalsRowCount="1" headerRowDxfId="331" dataDxfId="329" totalsRowDxfId="327" headerRowBorderDxfId="330" tableBorderDxfId="328" totalsRowBorderDxfId="326">
  <tableColumns count="8">
    <tableColumn id="1" xr3:uid="{00000000-0010-0000-0E00-000001000000}" name="Day" dataDxfId="325" totalsRowDxfId="87" dataCellStyle="Normal"/>
    <tableColumn id="3" xr3:uid="{00000000-0010-0000-0E00-000003000000}" name="Date" totalsRowLabel="Total Hours" dataDxfId="324" totalsRowDxfId="86" dataCellStyle="Normal">
      <calculatedColumnFormula>IF(#REF!="","",#REF!+1)</calculatedColumnFormula>
    </tableColumn>
    <tableColumn id="4" xr3:uid="{00000000-0010-0000-0E00-000004000000}" name="Regular Hours" totalsRowFunction="sum" dataDxfId="323" totalsRowDxfId="85" dataCellStyle="Normal"/>
    <tableColumn id="2" xr3:uid="{00000000-0010-0000-0E00-000002000000}" name="Holiday" totalsRowFunction="sum" dataDxfId="322" totalsRowDxfId="84"/>
    <tableColumn id="13" xr3:uid="{00000000-0010-0000-0E00-00000D000000}" name="Sick" totalsRowFunction="sum" dataDxfId="321" totalsRowDxfId="83" dataCellStyle="Normal"/>
    <tableColumn id="12" xr3:uid="{00000000-0010-0000-0E00-00000C000000}" name="Vacation" totalsRowFunction="sum" dataDxfId="320" totalsRowDxfId="82" dataCellStyle="Normal"/>
    <tableColumn id="11" xr3:uid="{00000000-0010-0000-0E00-00000B000000}" name="Total" totalsRowFunction="sum" dataDxfId="319" totalsRowDxfId="81" dataCellStyle="Normal">
      <calculatedColumnFormula>IF(SUM(C9:F9)&gt;24,"You've entered more than 24 hours.",SUM(C9:F9))</calculatedColumnFormula>
    </tableColumn>
    <tableColumn id="7" xr3:uid="{00000000-0010-0000-0E00-000007000000}" name="Comments" dataDxfId="318" totalsRowDxfId="80"/>
  </tableColumns>
  <tableStyleInfo name="TableStyleLight2" showFirstColumn="1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435678101112131417" displayName="Table1435678101112131417" ref="A8:H25" totalsRowCount="1" headerRowDxfId="317" dataDxfId="315" totalsRowDxfId="313" headerRowBorderDxfId="316" tableBorderDxfId="314" totalsRowBorderDxfId="312">
  <tableColumns count="8">
    <tableColumn id="1" xr3:uid="{00000000-0010-0000-0F00-000001000000}" name="Day" dataDxfId="311" totalsRowDxfId="79" dataCellStyle="Normal"/>
    <tableColumn id="3" xr3:uid="{00000000-0010-0000-0F00-000003000000}" name="Date" totalsRowLabel="Total Hours" dataDxfId="310" totalsRowDxfId="78" dataCellStyle="Normal">
      <calculatedColumnFormula>IF(#REF!="","",#REF!+1)</calculatedColumnFormula>
    </tableColumn>
    <tableColumn id="4" xr3:uid="{00000000-0010-0000-0F00-000004000000}" name="Regular Hours" totalsRowFunction="sum" dataDxfId="309" totalsRowDxfId="77" dataCellStyle="Normal"/>
    <tableColumn id="2" xr3:uid="{00000000-0010-0000-0F00-000002000000}" name="Holiday" totalsRowFunction="sum" dataDxfId="308" totalsRowDxfId="76"/>
    <tableColumn id="13" xr3:uid="{00000000-0010-0000-0F00-00000D000000}" name="Sick" totalsRowFunction="sum" dataDxfId="307" totalsRowDxfId="75" dataCellStyle="Normal"/>
    <tableColumn id="12" xr3:uid="{00000000-0010-0000-0F00-00000C000000}" name="Vacation" totalsRowFunction="sum" dataDxfId="306" totalsRowDxfId="74" dataCellStyle="Normal"/>
    <tableColumn id="11" xr3:uid="{00000000-0010-0000-0F00-00000B000000}" name="Total" totalsRowFunction="sum" dataDxfId="305" totalsRowDxfId="73" dataCellStyle="Normal">
      <calculatedColumnFormula>IF(SUM(C9:F9)&gt;24,"You've entered more than 24 hours.",SUM(C9:F9))</calculatedColumnFormula>
    </tableColumn>
    <tableColumn id="7" xr3:uid="{00000000-0010-0000-0F00-000007000000}" name="Comments" dataDxfId="304" totalsRowDxfId="72"/>
  </tableColumns>
  <tableStyleInfo name="TableStyleLight2" showFirstColumn="1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1435678101112131418" displayName="Table1435678101112131418" ref="A8:H25" totalsRowCount="1" headerRowDxfId="303" dataDxfId="301" totalsRowDxfId="299" headerRowBorderDxfId="302" tableBorderDxfId="300" totalsRowBorderDxfId="298">
  <tableColumns count="8">
    <tableColumn id="1" xr3:uid="{00000000-0010-0000-1000-000001000000}" name="Day" dataDxfId="297" totalsRowDxfId="71" dataCellStyle="Normal"/>
    <tableColumn id="3" xr3:uid="{00000000-0010-0000-1000-000003000000}" name="Date" totalsRowLabel="Total Hours" dataDxfId="296" totalsRowDxfId="70" dataCellStyle="Normal">
      <calculatedColumnFormula>IF(#REF!="","",#REF!+1)</calculatedColumnFormula>
    </tableColumn>
    <tableColumn id="4" xr3:uid="{00000000-0010-0000-1000-000004000000}" name="Regular Hours" totalsRowFunction="sum" dataDxfId="295" totalsRowDxfId="69" dataCellStyle="Normal"/>
    <tableColumn id="2" xr3:uid="{00000000-0010-0000-1000-000002000000}" name="Holiday" totalsRowFunction="sum" dataDxfId="294" totalsRowDxfId="68"/>
    <tableColumn id="13" xr3:uid="{00000000-0010-0000-1000-00000D000000}" name="Sick" totalsRowFunction="sum" dataDxfId="293" totalsRowDxfId="67" dataCellStyle="Normal"/>
    <tableColumn id="12" xr3:uid="{00000000-0010-0000-1000-00000C000000}" name="Vacation" totalsRowFunction="sum" dataDxfId="292" totalsRowDxfId="66" dataCellStyle="Normal"/>
    <tableColumn id="11" xr3:uid="{00000000-0010-0000-1000-00000B000000}" name="Total" totalsRowFunction="sum" dataDxfId="291" totalsRowDxfId="65" dataCellStyle="Normal">
      <calculatedColumnFormula>IF(SUM(C9:F9)&gt;24,"You've entered more than 24 hours.",SUM(C9:F9))</calculatedColumnFormula>
    </tableColumn>
    <tableColumn id="7" xr3:uid="{00000000-0010-0000-1000-000007000000}" name="Comments" dataDxfId="290" totalsRowDxfId="64"/>
  </tableColumns>
  <tableStyleInfo name="TableStyleLight2" showFirstColumn="1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1435678101112131419" displayName="Table1435678101112131419" ref="A8:H25" totalsRowCount="1" headerRowDxfId="289" dataDxfId="287" totalsRowDxfId="285" headerRowBorderDxfId="288" tableBorderDxfId="286" totalsRowBorderDxfId="284">
  <tableColumns count="8">
    <tableColumn id="1" xr3:uid="{00000000-0010-0000-1100-000001000000}" name="Day" dataDxfId="283" totalsRowDxfId="63" dataCellStyle="Normal"/>
    <tableColumn id="3" xr3:uid="{00000000-0010-0000-1100-000003000000}" name="Date" totalsRowLabel="Total Hours" dataDxfId="282" totalsRowDxfId="62" dataCellStyle="Normal">
      <calculatedColumnFormula>IF(#REF!="","",#REF!+1)</calculatedColumnFormula>
    </tableColumn>
    <tableColumn id="4" xr3:uid="{00000000-0010-0000-1100-000004000000}" name="Regular Hours" totalsRowFunction="sum" dataDxfId="281" totalsRowDxfId="61" dataCellStyle="Normal"/>
    <tableColumn id="2" xr3:uid="{00000000-0010-0000-1100-000002000000}" name="Holiday" totalsRowFunction="sum" dataDxfId="280" totalsRowDxfId="60"/>
    <tableColumn id="13" xr3:uid="{00000000-0010-0000-1100-00000D000000}" name="Sick" totalsRowFunction="sum" dataDxfId="279" totalsRowDxfId="59" dataCellStyle="Normal"/>
    <tableColumn id="12" xr3:uid="{00000000-0010-0000-1100-00000C000000}" name="Vacation" totalsRowFunction="sum" dataDxfId="278" totalsRowDxfId="58" dataCellStyle="Normal"/>
    <tableColumn id="11" xr3:uid="{00000000-0010-0000-1100-00000B000000}" name="Total" totalsRowFunction="sum" dataDxfId="277" totalsRowDxfId="57" dataCellStyle="Normal">
      <calculatedColumnFormula>IF(SUM(C9:F9)&gt;24,"You've entered more than 24 hours.",SUM(C9:F9))</calculatedColumnFormula>
    </tableColumn>
    <tableColumn id="7" xr3:uid="{00000000-0010-0000-1100-000007000000}" name="Comments" dataDxfId="276" totalsRowDxfId="56"/>
  </tableColumns>
  <tableStyleInfo name="TableStyleLight2" showFirstColumn="1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1435678101112131420" displayName="Table1435678101112131420" ref="A8:H25" totalsRowCount="1" headerRowDxfId="275" dataDxfId="273" totalsRowDxfId="271" headerRowBorderDxfId="274" tableBorderDxfId="272" totalsRowBorderDxfId="270">
  <tableColumns count="8">
    <tableColumn id="1" xr3:uid="{00000000-0010-0000-1200-000001000000}" name="Day" dataDxfId="269" totalsRowDxfId="55" dataCellStyle="Normal"/>
    <tableColumn id="3" xr3:uid="{00000000-0010-0000-1200-000003000000}" name="Date" totalsRowLabel="Total Hours" dataDxfId="268" totalsRowDxfId="54" dataCellStyle="Normal">
      <calculatedColumnFormula>IF(#REF!="","",#REF!+1)</calculatedColumnFormula>
    </tableColumn>
    <tableColumn id="4" xr3:uid="{00000000-0010-0000-1200-000004000000}" name="Regular Hours" totalsRowFunction="sum" dataDxfId="267" totalsRowDxfId="53" dataCellStyle="Normal"/>
    <tableColumn id="2" xr3:uid="{00000000-0010-0000-1200-000002000000}" name="Holiday" totalsRowFunction="sum" dataDxfId="266" totalsRowDxfId="52"/>
    <tableColumn id="13" xr3:uid="{00000000-0010-0000-1200-00000D000000}" name="Sick" totalsRowFunction="sum" dataDxfId="265" totalsRowDxfId="51" dataCellStyle="Normal"/>
    <tableColumn id="12" xr3:uid="{00000000-0010-0000-1200-00000C000000}" name="Vacation" totalsRowFunction="sum" dataDxfId="264" totalsRowDxfId="50" dataCellStyle="Normal"/>
    <tableColumn id="11" xr3:uid="{00000000-0010-0000-1200-00000B000000}" name="Total" totalsRowFunction="sum" dataDxfId="263" totalsRowDxfId="49" dataCellStyle="Normal">
      <calculatedColumnFormula>IF(SUM(C9:F9)&gt;24,"You've entered more than 24 hours.",SUM(C9:F9))</calculatedColumnFormula>
    </tableColumn>
    <tableColumn id="7" xr3:uid="{00000000-0010-0000-1200-000007000000}" name="Comments" dataDxfId="262" totalsRowDxfId="48"/>
  </tableColumns>
  <tableStyleInfo name="TableStyleLight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432" displayName="Table1432" ref="A8:H25" totalsRowCount="1" headerRowDxfId="513" dataDxfId="511" totalsRowDxfId="509" headerRowBorderDxfId="512" tableBorderDxfId="510" totalsRowBorderDxfId="508">
  <tableColumns count="8">
    <tableColumn id="1" xr3:uid="{00000000-0010-0000-0100-000001000000}" name="Day" dataDxfId="507" totalsRowDxfId="191" dataCellStyle="Normal"/>
    <tableColumn id="3" xr3:uid="{00000000-0010-0000-0100-000003000000}" name="Date" totalsRowLabel="Total Hours" dataDxfId="506" totalsRowDxfId="190" dataCellStyle="Normal">
      <calculatedColumnFormula>IF(#REF!="","",#REF!+1)</calculatedColumnFormula>
    </tableColumn>
    <tableColumn id="4" xr3:uid="{00000000-0010-0000-0100-000004000000}" name="Regular Hours" totalsRowFunction="sum" dataDxfId="505" totalsRowDxfId="189" dataCellStyle="Normal"/>
    <tableColumn id="2" xr3:uid="{00000000-0010-0000-0100-000002000000}" name="Holiday" totalsRowFunction="sum" dataDxfId="504" totalsRowDxfId="188"/>
    <tableColumn id="13" xr3:uid="{00000000-0010-0000-0100-00000D000000}" name="Sick" totalsRowFunction="sum" dataDxfId="503" totalsRowDxfId="187" dataCellStyle="Normal"/>
    <tableColumn id="12" xr3:uid="{00000000-0010-0000-0100-00000C000000}" name="Vacation" totalsRowFunction="sum" dataDxfId="502" totalsRowDxfId="186" dataCellStyle="Normal"/>
    <tableColumn id="11" xr3:uid="{00000000-0010-0000-0100-00000B000000}" name="Total" totalsRowFunction="sum" dataDxfId="501" totalsRowDxfId="185" dataCellStyle="Normal">
      <calculatedColumnFormula>IF(SUM(C9:F9)&gt;24,"You've entered more than 24 hours.",SUM(C9:F9))</calculatedColumnFormula>
    </tableColumn>
    <tableColumn id="7" xr3:uid="{00000000-0010-0000-0100-000007000000}" name="Comments" dataDxfId="500" totalsRowDxfId="184"/>
  </tableColumns>
  <tableStyleInfo name="TableStyleLight2" showFirstColumn="1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1435678101112131421" displayName="Table1435678101112131421" ref="A8:H25" totalsRowCount="1" headerRowDxfId="261" dataDxfId="259" totalsRowDxfId="257" headerRowBorderDxfId="260" tableBorderDxfId="258" totalsRowBorderDxfId="256">
  <tableColumns count="8">
    <tableColumn id="1" xr3:uid="{00000000-0010-0000-1300-000001000000}" name="Day" dataDxfId="255" totalsRowDxfId="47" dataCellStyle="Normal"/>
    <tableColumn id="3" xr3:uid="{00000000-0010-0000-1300-000003000000}" name="Date" totalsRowLabel="Total Hours" dataDxfId="254" totalsRowDxfId="46" dataCellStyle="Normal">
      <calculatedColumnFormula>IF(#REF!="","",#REF!+1)</calculatedColumnFormula>
    </tableColumn>
    <tableColumn id="4" xr3:uid="{00000000-0010-0000-1300-000004000000}" name="Regular Hours" totalsRowFunction="sum" dataDxfId="253" totalsRowDxfId="45" dataCellStyle="Normal"/>
    <tableColumn id="2" xr3:uid="{00000000-0010-0000-1300-000002000000}" name="Holiday" totalsRowFunction="sum" dataDxfId="252" totalsRowDxfId="44"/>
    <tableColumn id="13" xr3:uid="{00000000-0010-0000-1300-00000D000000}" name="Sick" totalsRowFunction="sum" dataDxfId="251" totalsRowDxfId="43" dataCellStyle="Normal"/>
    <tableColumn id="12" xr3:uid="{00000000-0010-0000-1300-00000C000000}" name="Vacation" totalsRowFunction="sum" dataDxfId="250" totalsRowDxfId="42" dataCellStyle="Normal"/>
    <tableColumn id="11" xr3:uid="{00000000-0010-0000-1300-00000B000000}" name="Total" totalsRowFunction="sum" dataDxfId="249" totalsRowDxfId="41" dataCellStyle="Normal">
      <calculatedColumnFormula>IF(SUM(C9:F9)&gt;24,"You've entered more than 24 hours.",SUM(C9:F9))</calculatedColumnFormula>
    </tableColumn>
    <tableColumn id="7" xr3:uid="{00000000-0010-0000-1300-000007000000}" name="Comments" dataDxfId="248" totalsRowDxfId="40"/>
  </tableColumns>
  <tableStyleInfo name="TableStyleLight2" showFirstColumn="1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1435678101112131422" displayName="Table1435678101112131422" ref="A8:H25" totalsRowCount="1" headerRowDxfId="247" dataDxfId="245" totalsRowDxfId="243" headerRowBorderDxfId="246" tableBorderDxfId="244" totalsRowBorderDxfId="242">
  <tableColumns count="8">
    <tableColumn id="1" xr3:uid="{00000000-0010-0000-1400-000001000000}" name="Day" dataDxfId="241" totalsRowDxfId="39" dataCellStyle="Normal"/>
    <tableColumn id="3" xr3:uid="{00000000-0010-0000-1400-000003000000}" name="Date" totalsRowLabel="Total Hours" dataDxfId="240" totalsRowDxfId="38" dataCellStyle="Normal">
      <calculatedColumnFormula>IF(#REF!="","",#REF!+1)</calculatedColumnFormula>
    </tableColumn>
    <tableColumn id="4" xr3:uid="{00000000-0010-0000-1400-000004000000}" name="Regular Hours" totalsRowFunction="sum" dataDxfId="239" totalsRowDxfId="37" dataCellStyle="Normal"/>
    <tableColumn id="2" xr3:uid="{00000000-0010-0000-1400-000002000000}" name="Holiday" totalsRowFunction="sum" dataDxfId="238" totalsRowDxfId="36"/>
    <tableColumn id="13" xr3:uid="{00000000-0010-0000-1400-00000D000000}" name="Sick" totalsRowFunction="sum" dataDxfId="237" totalsRowDxfId="35" dataCellStyle="Normal"/>
    <tableColumn id="12" xr3:uid="{00000000-0010-0000-1400-00000C000000}" name="Vacation" totalsRowFunction="sum" dataDxfId="236" totalsRowDxfId="34" dataCellStyle="Normal"/>
    <tableColumn id="11" xr3:uid="{00000000-0010-0000-1400-00000B000000}" name="Total" totalsRowFunction="sum" dataDxfId="235" totalsRowDxfId="33" dataCellStyle="Normal">
      <calculatedColumnFormula>IF(SUM(C9:F9)&gt;24,"You've entered more than 24 hours.",SUM(C9:F9))</calculatedColumnFormula>
    </tableColumn>
    <tableColumn id="7" xr3:uid="{00000000-0010-0000-1400-000007000000}" name="Comments" dataDxfId="234" totalsRowDxfId="32"/>
  </tableColumns>
  <tableStyleInfo name="TableStyleLight2" showFirstColumn="1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435678101112131423" displayName="Table1435678101112131423" ref="A8:H25" totalsRowCount="1" headerRowDxfId="233" dataDxfId="231" totalsRowDxfId="229" headerRowBorderDxfId="232" tableBorderDxfId="230" totalsRowBorderDxfId="228">
  <tableColumns count="8">
    <tableColumn id="1" xr3:uid="{00000000-0010-0000-1500-000001000000}" name="Day" dataDxfId="227" totalsRowDxfId="31" dataCellStyle="Normal"/>
    <tableColumn id="3" xr3:uid="{00000000-0010-0000-1500-000003000000}" name="Date" totalsRowLabel="Total Hours" dataDxfId="226" totalsRowDxfId="30" dataCellStyle="Normal">
      <calculatedColumnFormula>IF(#REF!="","",#REF!+1)</calculatedColumnFormula>
    </tableColumn>
    <tableColumn id="4" xr3:uid="{00000000-0010-0000-1500-000004000000}" name="Regular Hours" totalsRowFunction="sum" dataDxfId="225" totalsRowDxfId="29" dataCellStyle="Normal"/>
    <tableColumn id="2" xr3:uid="{00000000-0010-0000-1500-000002000000}" name="Holiday" totalsRowFunction="sum" dataDxfId="224" totalsRowDxfId="28"/>
    <tableColumn id="13" xr3:uid="{00000000-0010-0000-1500-00000D000000}" name="Sick" totalsRowFunction="sum" dataDxfId="223" totalsRowDxfId="27" dataCellStyle="Normal"/>
    <tableColumn id="12" xr3:uid="{00000000-0010-0000-1500-00000C000000}" name="Vacation" totalsRowFunction="sum" dataDxfId="222" totalsRowDxfId="26" dataCellStyle="Normal"/>
    <tableColumn id="11" xr3:uid="{00000000-0010-0000-1500-00000B000000}" name="Total" totalsRowFunction="sum" dataDxfId="221" totalsRowDxfId="25" dataCellStyle="Normal">
      <calculatedColumnFormula>IF(SUM(C9:F9)&gt;24,"You've entered more than 24 hours.",SUM(C9:F9))</calculatedColumnFormula>
    </tableColumn>
    <tableColumn id="7" xr3:uid="{00000000-0010-0000-1500-000007000000}" name="Comments" dataDxfId="220" totalsRowDxfId="24"/>
  </tableColumns>
  <tableStyleInfo name="TableStyleLight2" showFirstColumn="1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1435678101112131424" displayName="Table1435678101112131424" ref="A8:H25" totalsRowCount="1" headerRowDxfId="219" dataDxfId="217" totalsRowDxfId="215" headerRowBorderDxfId="218" tableBorderDxfId="216" totalsRowBorderDxfId="214">
  <tableColumns count="8">
    <tableColumn id="1" xr3:uid="{00000000-0010-0000-1600-000001000000}" name="Day" dataDxfId="213" totalsRowDxfId="23" dataCellStyle="Normal"/>
    <tableColumn id="3" xr3:uid="{00000000-0010-0000-1600-000003000000}" name="Date" totalsRowLabel="Total Hours" dataDxfId="212" totalsRowDxfId="22" dataCellStyle="Normal">
      <calculatedColumnFormula>IF(#REF!="","",#REF!+1)</calculatedColumnFormula>
    </tableColumn>
    <tableColumn id="4" xr3:uid="{00000000-0010-0000-1600-000004000000}" name="Regular Hours" totalsRowFunction="sum" dataDxfId="211" totalsRowDxfId="21" dataCellStyle="Normal"/>
    <tableColumn id="2" xr3:uid="{00000000-0010-0000-1600-000002000000}" name="Holiday" totalsRowFunction="sum" dataDxfId="210" totalsRowDxfId="20"/>
    <tableColumn id="13" xr3:uid="{00000000-0010-0000-1600-00000D000000}" name="Sick" totalsRowFunction="sum" dataDxfId="209" totalsRowDxfId="19" dataCellStyle="Normal"/>
    <tableColumn id="12" xr3:uid="{00000000-0010-0000-1600-00000C000000}" name="Vacation" totalsRowFunction="sum" dataDxfId="208" totalsRowDxfId="18" dataCellStyle="Normal"/>
    <tableColumn id="11" xr3:uid="{00000000-0010-0000-1600-00000B000000}" name="Total" totalsRowFunction="sum" dataDxfId="207" totalsRowDxfId="17" dataCellStyle="Normal">
      <calculatedColumnFormula>IF(SUM(C9:F9)&gt;24,"You've entered more than 24 hours.",SUM(C9:F9))</calculatedColumnFormula>
    </tableColumn>
    <tableColumn id="7" xr3:uid="{00000000-0010-0000-1600-000007000000}" name="Comments" dataDxfId="206" totalsRowDxfId="16"/>
  </tableColumns>
  <tableStyleInfo name="TableStyleLight2" showFirstColumn="1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143567810111213142425" displayName="Table143567810111213142425" ref="A8:H25" totalsRowCount="1" headerRowDxfId="205" dataDxfId="203" totalsRowDxfId="201" headerRowBorderDxfId="204" tableBorderDxfId="202" totalsRowBorderDxfId="200">
  <tableColumns count="8">
    <tableColumn id="1" xr3:uid="{00000000-0010-0000-1700-000001000000}" name="Day" dataDxfId="15" totalsRowDxfId="7" dataCellStyle="Normal"/>
    <tableColumn id="3" xr3:uid="{00000000-0010-0000-1700-000003000000}" name="Date" totalsRowLabel="Total Hours" dataDxfId="14" totalsRowDxfId="6" dataCellStyle="Normal">
      <calculatedColumnFormula>IF(#REF!="","",#REF!+1)</calculatedColumnFormula>
    </tableColumn>
    <tableColumn id="4" xr3:uid="{00000000-0010-0000-1700-000004000000}" name="Regular Hours" totalsRowFunction="sum" dataDxfId="13" totalsRowDxfId="5" dataCellStyle="Normal"/>
    <tableColumn id="2" xr3:uid="{00000000-0010-0000-1700-000002000000}" name="Holiday" totalsRowFunction="sum" dataDxfId="12" totalsRowDxfId="4"/>
    <tableColumn id="13" xr3:uid="{00000000-0010-0000-1700-00000D000000}" name="Sick" totalsRowFunction="sum" dataDxfId="11" totalsRowDxfId="3" dataCellStyle="Normal"/>
    <tableColumn id="12" xr3:uid="{00000000-0010-0000-1700-00000C000000}" name="Vacation" totalsRowFunction="sum" dataDxfId="10" totalsRowDxfId="2" dataCellStyle="Normal"/>
    <tableColumn id="11" xr3:uid="{00000000-0010-0000-1700-00000B000000}" name="Total" totalsRowFunction="sum" dataDxfId="9" totalsRowDxfId="1" dataCellStyle="Normal">
      <calculatedColumnFormula>IF(SUM(C9:F9)&gt;24,"You've entered more than 24 hours.",SUM(C9:F9))</calculatedColumnFormula>
    </tableColumn>
    <tableColumn id="7" xr3:uid="{00000000-0010-0000-1700-000007000000}" name="Comments" dataDxfId="8" totalsRowDxfId="0"/>
  </tableColumns>
  <tableStyleInfo name="TableStyleLight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34" displayName="Table1434" ref="A8:H25" totalsRowCount="1" headerRowDxfId="499" dataDxfId="497" totalsRowDxfId="495" headerRowBorderDxfId="498" tableBorderDxfId="496" totalsRowBorderDxfId="494">
  <tableColumns count="8">
    <tableColumn id="1" xr3:uid="{00000000-0010-0000-0200-000001000000}" name="Day" dataDxfId="493" totalsRowDxfId="183" dataCellStyle="Normal"/>
    <tableColumn id="3" xr3:uid="{00000000-0010-0000-0200-000003000000}" name="Date" totalsRowLabel="Total Hours" dataDxfId="492" totalsRowDxfId="182" dataCellStyle="Normal">
      <calculatedColumnFormula>IF(#REF!="","",#REF!+1)</calculatedColumnFormula>
    </tableColumn>
    <tableColumn id="4" xr3:uid="{00000000-0010-0000-0200-000004000000}" name="Regular Hours" totalsRowFunction="sum" dataDxfId="491" totalsRowDxfId="181" dataCellStyle="Normal"/>
    <tableColumn id="2" xr3:uid="{00000000-0010-0000-0200-000002000000}" name="Holiday" totalsRowFunction="sum" dataDxfId="490" totalsRowDxfId="180"/>
    <tableColumn id="13" xr3:uid="{00000000-0010-0000-0200-00000D000000}" name="Sick" totalsRowFunction="sum" dataDxfId="489" totalsRowDxfId="179" dataCellStyle="Normal"/>
    <tableColumn id="12" xr3:uid="{00000000-0010-0000-0200-00000C000000}" name="Vacation" totalsRowFunction="sum" dataDxfId="488" totalsRowDxfId="178" dataCellStyle="Normal"/>
    <tableColumn id="11" xr3:uid="{00000000-0010-0000-0200-00000B000000}" name="Total" totalsRowFunction="sum" dataDxfId="487" totalsRowDxfId="177" dataCellStyle="Normal">
      <calculatedColumnFormula>IF(SUM(C9:F9)&gt;24,"You've entered more than 24 hours.",SUM(C9:F9))</calculatedColumnFormula>
    </tableColumn>
    <tableColumn id="7" xr3:uid="{00000000-0010-0000-0200-000007000000}" name="Comments" dataDxfId="486" totalsRowDxfId="176"/>
  </tableColumns>
  <tableStyleInfo name="TableStyleLight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435" displayName="Table1435" ref="A8:H25" totalsRowCount="1" headerRowDxfId="485" dataDxfId="483" totalsRowDxfId="481" headerRowBorderDxfId="484" tableBorderDxfId="482" totalsRowBorderDxfId="480">
  <tableColumns count="8">
    <tableColumn id="1" xr3:uid="{00000000-0010-0000-0300-000001000000}" name="Day" dataDxfId="479" totalsRowDxfId="175" dataCellStyle="Normal"/>
    <tableColumn id="3" xr3:uid="{00000000-0010-0000-0300-000003000000}" name="Date" totalsRowLabel="Total Hours" dataDxfId="478" totalsRowDxfId="174" dataCellStyle="Normal">
      <calculatedColumnFormula>IF(#REF!="","",#REF!+1)</calculatedColumnFormula>
    </tableColumn>
    <tableColumn id="4" xr3:uid="{00000000-0010-0000-0300-000004000000}" name="Regular Hours" totalsRowFunction="sum" dataDxfId="477" totalsRowDxfId="173" dataCellStyle="Normal"/>
    <tableColumn id="2" xr3:uid="{00000000-0010-0000-0300-000002000000}" name="Holiday" totalsRowFunction="sum" dataDxfId="476" totalsRowDxfId="172"/>
    <tableColumn id="13" xr3:uid="{00000000-0010-0000-0300-00000D000000}" name="Sick" totalsRowFunction="sum" dataDxfId="475" totalsRowDxfId="171" dataCellStyle="Normal"/>
    <tableColumn id="12" xr3:uid="{00000000-0010-0000-0300-00000C000000}" name="Vacation" totalsRowFunction="sum" dataDxfId="474" totalsRowDxfId="170" dataCellStyle="Normal"/>
    <tableColumn id="11" xr3:uid="{00000000-0010-0000-0300-00000B000000}" name="Total" totalsRowFunction="sum" dataDxfId="473" totalsRowDxfId="169" dataCellStyle="Normal">
      <calculatedColumnFormula>IF(SUM(C9:F9)&gt;24,"You've entered more than 24 hours.",SUM(C9:F9))</calculatedColumnFormula>
    </tableColumn>
    <tableColumn id="7" xr3:uid="{00000000-0010-0000-0300-000007000000}" name="Comments" dataDxfId="472" totalsRowDxfId="168"/>
  </tableColumns>
  <tableStyleInfo name="TableStyleLight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4356" displayName="Table14356" ref="A8:H25" totalsRowCount="1" headerRowDxfId="471" dataDxfId="469" totalsRowDxfId="467" headerRowBorderDxfId="470" tableBorderDxfId="468" totalsRowBorderDxfId="466">
  <tableColumns count="8">
    <tableColumn id="1" xr3:uid="{00000000-0010-0000-0400-000001000000}" name="Day" dataDxfId="465" totalsRowDxfId="167" dataCellStyle="Normal"/>
    <tableColumn id="3" xr3:uid="{00000000-0010-0000-0400-000003000000}" name="Date" totalsRowLabel="Total Hours" dataDxfId="464" totalsRowDxfId="166" dataCellStyle="Normal">
      <calculatedColumnFormula>IF(#REF!="","",#REF!+1)</calculatedColumnFormula>
    </tableColumn>
    <tableColumn id="4" xr3:uid="{00000000-0010-0000-0400-000004000000}" name="Regular Hours" totalsRowFunction="sum" dataDxfId="463" totalsRowDxfId="165" dataCellStyle="Normal"/>
    <tableColumn id="2" xr3:uid="{00000000-0010-0000-0400-000002000000}" name="Holiday" totalsRowFunction="sum" dataDxfId="462" totalsRowDxfId="164"/>
    <tableColumn id="13" xr3:uid="{00000000-0010-0000-0400-00000D000000}" name="Sick" totalsRowFunction="sum" dataDxfId="461" totalsRowDxfId="163" dataCellStyle="Normal"/>
    <tableColumn id="12" xr3:uid="{00000000-0010-0000-0400-00000C000000}" name="Vacation" totalsRowFunction="sum" dataDxfId="460" totalsRowDxfId="162" dataCellStyle="Normal"/>
    <tableColumn id="11" xr3:uid="{00000000-0010-0000-0400-00000B000000}" name="Total" totalsRowFunction="sum" dataDxfId="459" totalsRowDxfId="161" dataCellStyle="Normal">
      <calculatedColumnFormula>IF(SUM(C9:F9)&gt;24,"You've entered more than 24 hours.",SUM(C9:F9))</calculatedColumnFormula>
    </tableColumn>
    <tableColumn id="7" xr3:uid="{00000000-0010-0000-0400-000007000000}" name="Comments" dataDxfId="458" totalsRowDxfId="160"/>
  </tableColumns>
  <tableStyleInfo name="TableStyleLight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43567" displayName="Table143567" ref="A8:H25" totalsRowCount="1" headerRowDxfId="457" dataDxfId="455" totalsRowDxfId="453" headerRowBorderDxfId="456" tableBorderDxfId="454" totalsRowBorderDxfId="452">
  <tableColumns count="8">
    <tableColumn id="1" xr3:uid="{00000000-0010-0000-0500-000001000000}" name="Day" dataDxfId="451" totalsRowDxfId="159" dataCellStyle="Normal"/>
    <tableColumn id="3" xr3:uid="{00000000-0010-0000-0500-000003000000}" name="Date" totalsRowLabel="Total Hours" dataDxfId="450" totalsRowDxfId="158" dataCellStyle="Normal">
      <calculatedColumnFormula>IF(#REF!="","",#REF!+1)</calculatedColumnFormula>
    </tableColumn>
    <tableColumn id="4" xr3:uid="{00000000-0010-0000-0500-000004000000}" name="Regular Hours" totalsRowFunction="sum" dataDxfId="449" totalsRowDxfId="157" dataCellStyle="Normal"/>
    <tableColumn id="2" xr3:uid="{00000000-0010-0000-0500-000002000000}" name="Holiday" totalsRowFunction="sum" dataDxfId="448" totalsRowDxfId="156"/>
    <tableColumn id="13" xr3:uid="{00000000-0010-0000-0500-00000D000000}" name="Sick" totalsRowFunction="sum" dataDxfId="447" totalsRowDxfId="155" dataCellStyle="Normal"/>
    <tableColumn id="12" xr3:uid="{00000000-0010-0000-0500-00000C000000}" name="Vacation" totalsRowFunction="sum" dataDxfId="446" totalsRowDxfId="154" dataCellStyle="Normal"/>
    <tableColumn id="11" xr3:uid="{00000000-0010-0000-0500-00000B000000}" name="Total" totalsRowFunction="sum" dataDxfId="445" totalsRowDxfId="153" dataCellStyle="Normal">
      <calculatedColumnFormula>IF(SUM(C9:F9)&gt;24,"You've entered more than 24 hours.",SUM(C9:F9))</calculatedColumnFormula>
    </tableColumn>
    <tableColumn id="7" xr3:uid="{00000000-0010-0000-0500-000007000000}" name="Comments" dataDxfId="444" totalsRowDxfId="152"/>
  </tableColumns>
  <tableStyleInfo name="TableStyleLight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14356789" displayName="Table14356789" ref="A8:H25" totalsRowCount="1" headerRowDxfId="443" dataDxfId="441" totalsRowDxfId="439" headerRowBorderDxfId="442" tableBorderDxfId="440" totalsRowBorderDxfId="438">
  <tableColumns count="8">
    <tableColumn id="1" xr3:uid="{00000000-0010-0000-0600-000001000000}" name="Day" dataDxfId="437" totalsRowDxfId="151" dataCellStyle="Normal"/>
    <tableColumn id="3" xr3:uid="{00000000-0010-0000-0600-000003000000}" name="Date" totalsRowLabel="Total Hours" dataDxfId="436" totalsRowDxfId="150" dataCellStyle="Normal">
      <calculatedColumnFormula>IF(#REF!="","",#REF!+1)</calculatedColumnFormula>
    </tableColumn>
    <tableColumn id="4" xr3:uid="{00000000-0010-0000-0600-000004000000}" name="Regular Hours" totalsRowFunction="sum" dataDxfId="435" totalsRowDxfId="149" dataCellStyle="Normal"/>
    <tableColumn id="2" xr3:uid="{00000000-0010-0000-0600-000002000000}" name="Holiday" totalsRowFunction="sum" dataDxfId="434" totalsRowDxfId="148"/>
    <tableColumn id="13" xr3:uid="{00000000-0010-0000-0600-00000D000000}" name="Sick" totalsRowFunction="sum" dataDxfId="433" totalsRowDxfId="147" dataCellStyle="Normal"/>
    <tableColumn id="12" xr3:uid="{00000000-0010-0000-0600-00000C000000}" name="Vacation" totalsRowFunction="sum" dataDxfId="432" totalsRowDxfId="146" dataCellStyle="Normal"/>
    <tableColumn id="11" xr3:uid="{00000000-0010-0000-0600-00000B000000}" name="Total" totalsRowFunction="sum" dataDxfId="431" totalsRowDxfId="145" dataCellStyle="Normal">
      <calculatedColumnFormula>IF(SUM(C9:F9)&gt;24,"You've entered more than 24 hours.",SUM(C9:F9))</calculatedColumnFormula>
    </tableColumn>
    <tableColumn id="7" xr3:uid="{00000000-0010-0000-0600-000007000000}" name="Comments" dataDxfId="430" totalsRowDxfId="144"/>
  </tableColumns>
  <tableStyleInfo name="TableStyleLight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1435678" displayName="Table1435678" ref="A8:H25" totalsRowCount="1" headerRowDxfId="429" dataDxfId="427" totalsRowDxfId="425" headerRowBorderDxfId="428" tableBorderDxfId="426" totalsRowBorderDxfId="424">
  <tableColumns count="8">
    <tableColumn id="1" xr3:uid="{00000000-0010-0000-0700-000001000000}" name="Day" dataDxfId="423" totalsRowDxfId="143" dataCellStyle="Normal"/>
    <tableColumn id="3" xr3:uid="{00000000-0010-0000-0700-000003000000}" name="Date" totalsRowLabel="Total Hours" dataDxfId="422" totalsRowDxfId="142" dataCellStyle="Normal">
      <calculatedColumnFormula>IF(#REF!="","",#REF!+1)</calculatedColumnFormula>
    </tableColumn>
    <tableColumn id="4" xr3:uid="{00000000-0010-0000-0700-000004000000}" name="Regular Hours" totalsRowFunction="sum" dataDxfId="421" totalsRowDxfId="141" dataCellStyle="Normal"/>
    <tableColumn id="2" xr3:uid="{00000000-0010-0000-0700-000002000000}" name="Holiday" totalsRowFunction="sum" dataDxfId="420" totalsRowDxfId="140"/>
    <tableColumn id="13" xr3:uid="{00000000-0010-0000-0700-00000D000000}" name="Sick" totalsRowFunction="sum" dataDxfId="419" totalsRowDxfId="139" dataCellStyle="Normal"/>
    <tableColumn id="12" xr3:uid="{00000000-0010-0000-0700-00000C000000}" name="Vacation" totalsRowFunction="sum" dataDxfId="418" totalsRowDxfId="138" dataCellStyle="Normal"/>
    <tableColumn id="11" xr3:uid="{00000000-0010-0000-0700-00000B000000}" name="Total" totalsRowFunction="sum" dataDxfId="417" totalsRowDxfId="137" dataCellStyle="Normal">
      <calculatedColumnFormula>IF(SUM(C9:F9)&gt;24,"You've entered more than 24 hours.",SUM(C9:F9))</calculatedColumnFormula>
    </tableColumn>
    <tableColumn id="7" xr3:uid="{00000000-0010-0000-0700-000007000000}" name="Comments" dataDxfId="416" totalsRowDxfId="136"/>
  </tableColumns>
  <tableStyleInfo name="TableStyleLight2"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143567810" displayName="Table143567810" ref="A8:H25" totalsRowCount="1" headerRowDxfId="415" dataDxfId="413" totalsRowDxfId="411" headerRowBorderDxfId="414" tableBorderDxfId="412" totalsRowBorderDxfId="410">
  <tableColumns count="8">
    <tableColumn id="1" xr3:uid="{00000000-0010-0000-0800-000001000000}" name="Day" dataDxfId="409" totalsRowDxfId="135" dataCellStyle="Normal"/>
    <tableColumn id="3" xr3:uid="{00000000-0010-0000-0800-000003000000}" name="Date" totalsRowLabel="Total Hours" dataDxfId="408" totalsRowDxfId="134" dataCellStyle="Normal">
      <calculatedColumnFormula>IF(#REF!="","",#REF!+1)</calculatedColumnFormula>
    </tableColumn>
    <tableColumn id="4" xr3:uid="{00000000-0010-0000-0800-000004000000}" name="Regular Hours" totalsRowFunction="sum" dataDxfId="407" totalsRowDxfId="133" dataCellStyle="Normal"/>
    <tableColumn id="2" xr3:uid="{00000000-0010-0000-0800-000002000000}" name="Holiday" totalsRowFunction="sum" dataDxfId="406" totalsRowDxfId="132"/>
    <tableColumn id="13" xr3:uid="{00000000-0010-0000-0800-00000D000000}" name="Sick" totalsRowFunction="sum" dataDxfId="405" totalsRowDxfId="131" dataCellStyle="Normal"/>
    <tableColumn id="12" xr3:uid="{00000000-0010-0000-0800-00000C000000}" name="Vacation" totalsRowFunction="sum" dataDxfId="404" totalsRowDxfId="130" dataCellStyle="Normal"/>
    <tableColumn id="11" xr3:uid="{00000000-0010-0000-0800-00000B000000}" name="Total" totalsRowFunction="sum" dataDxfId="403" totalsRowDxfId="129" dataCellStyle="Normal">
      <calculatedColumnFormula>IF(SUM(C9:F9)&gt;24,"You've entered more than 24 hours.",SUM(C9:F9))</calculatedColumnFormula>
    </tableColumn>
    <tableColumn id="7" xr3:uid="{00000000-0010-0000-0800-000007000000}" name="Comments" dataDxfId="402" totalsRowDxfId="128"/>
  </tableColumns>
  <tableStyleInfo name="TableStyleLight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4" workbookViewId="0">
      <selection activeCell="Y26" sqref="Y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43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44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11</v>
      </c>
      <c r="B9" s="8">
        <v>45413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12</v>
      </c>
      <c r="B10" s="8">
        <v>45414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13</v>
      </c>
      <c r="B11" s="8">
        <v>45415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8</v>
      </c>
      <c r="B12" s="8">
        <v>45416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9</v>
      </c>
      <c r="B13" s="8">
        <v>45417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10</v>
      </c>
      <c r="B14" s="8">
        <v>45418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7</v>
      </c>
      <c r="B15" s="8">
        <v>45419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11</v>
      </c>
      <c r="B16" s="8">
        <v>45420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12</v>
      </c>
      <c r="B17" s="8">
        <v>45421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13</v>
      </c>
      <c r="B18" s="8">
        <v>45422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8</v>
      </c>
      <c r="B19" s="8">
        <v>45423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9</v>
      </c>
      <c r="B20" s="8">
        <v>45424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10</v>
      </c>
      <c r="B21" s="8">
        <v>45425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7</v>
      </c>
      <c r="B22" s="8">
        <v>45426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11</v>
      </c>
      <c r="B23" s="8">
        <v>45427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SUBTOTAL(109,Table143567810[Regular Hours])</f>
        <v>0</v>
      </c>
      <c r="D25" s="17">
        <f>SUBTOTAL(109,Table143567810[Holiday])</f>
        <v>0</v>
      </c>
      <c r="E25" s="17">
        <f>SUBTOTAL(109,Table143567810[Sick])</f>
        <v>0</v>
      </c>
      <c r="F25" s="17">
        <f>SUBTOTAL(109,Table143567810[Vacation])</f>
        <v>0</v>
      </c>
      <c r="G25" s="18">
        <f>SUBTOTAL(109,Table143567810[Total])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45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46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12</v>
      </c>
      <c r="B9" s="8">
        <v>45428</v>
      </c>
      <c r="C9" s="9">
        <v>0</v>
      </c>
      <c r="D9" s="9"/>
      <c r="E9" s="9"/>
      <c r="F9" s="9"/>
      <c r="G9" s="19">
        <f t="shared" ref="G9:G24" si="0">IF(SUM(C9:F9)&gt;24,"You've entered more than 24 hours.",SUM(C9:F9))</f>
        <v>0</v>
      </c>
      <c r="H9" s="24"/>
    </row>
    <row r="10" spans="1:8" ht="18" customHeight="1" x14ac:dyDescent="0.25">
      <c r="A10" s="7" t="s">
        <v>13</v>
      </c>
      <c r="B10" s="8">
        <v>45429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8</v>
      </c>
      <c r="B11" s="8">
        <v>45430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9</v>
      </c>
      <c r="B12" s="8">
        <v>45431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10</v>
      </c>
      <c r="B13" s="8">
        <v>45432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7</v>
      </c>
      <c r="B14" s="8">
        <v>45433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11</v>
      </c>
      <c r="B15" s="8">
        <v>45434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12</v>
      </c>
      <c r="B16" s="8">
        <v>45435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13</v>
      </c>
      <c r="B17" s="8">
        <v>45436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8</v>
      </c>
      <c r="B18" s="8">
        <v>45437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9</v>
      </c>
      <c r="B19" s="8">
        <v>45438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10</v>
      </c>
      <c r="B20" s="8">
        <v>45439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7</v>
      </c>
      <c r="B21" s="8">
        <v>45440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11</v>
      </c>
      <c r="B22" s="8">
        <v>45441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12</v>
      </c>
      <c r="B23" s="8">
        <v>45442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 t="s">
        <v>13</v>
      </c>
      <c r="B24" s="8">
        <v>45443</v>
      </c>
      <c r="C24" s="9">
        <v>0</v>
      </c>
      <c r="D24" s="9"/>
      <c r="E24" s="9"/>
      <c r="F24" s="9"/>
      <c r="G24" s="19">
        <f t="shared" si="0"/>
        <v>0</v>
      </c>
      <c r="H24" s="24"/>
    </row>
    <row r="25" spans="1:8" x14ac:dyDescent="0.25">
      <c r="A25" s="16"/>
      <c r="B25" s="17" t="s">
        <v>14</v>
      </c>
      <c r="C25" s="17">
        <f>SUBTOTAL(109,Table14356781011[Regular Hours])</f>
        <v>0</v>
      </c>
      <c r="D25" s="17">
        <f>SUBTOTAL(109,Table14356781011[Holiday])</f>
        <v>0</v>
      </c>
      <c r="E25" s="17">
        <f>SUBTOTAL(109,Table14356781011[Sick])</f>
        <v>0</v>
      </c>
      <c r="F25" s="17">
        <f>SUBTOTAL(109,Table14356781011[Vacation])</f>
        <v>0</v>
      </c>
      <c r="G25" s="18">
        <f>SUBTOTAL(109,Table14356781011[Total])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47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48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8</v>
      </c>
      <c r="B9" s="8">
        <v>45444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9</v>
      </c>
      <c r="B10" s="8">
        <v>45445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10</v>
      </c>
      <c r="B11" s="8">
        <v>45446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7</v>
      </c>
      <c r="B12" s="8">
        <v>45447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11</v>
      </c>
      <c r="B13" s="8">
        <v>45448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12</v>
      </c>
      <c r="B14" s="8">
        <v>45449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13</v>
      </c>
      <c r="B15" s="8">
        <v>45450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8</v>
      </c>
      <c r="B16" s="8">
        <v>45451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9</v>
      </c>
      <c r="B17" s="8">
        <v>45452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10</v>
      </c>
      <c r="B18" s="8">
        <v>45453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7</v>
      </c>
      <c r="B19" s="8">
        <v>45454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11</v>
      </c>
      <c r="B20" s="8">
        <v>45455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12</v>
      </c>
      <c r="B21" s="8">
        <v>45456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13</v>
      </c>
      <c r="B22" s="8">
        <v>45457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8</v>
      </c>
      <c r="B23" s="8">
        <v>45458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SUBTOTAL(109,Table1435678101112[Regular Hours])</f>
        <v>0</v>
      </c>
      <c r="D25" s="17">
        <f>SUBTOTAL(109,Table1435678101112[Holiday])</f>
        <v>0</v>
      </c>
      <c r="E25" s="17">
        <f>SUBTOTAL(109,Table1435678101112[Sick])</f>
        <v>0</v>
      </c>
      <c r="F25" s="17">
        <f>SUBTOTAL(109,Table1435678101112[Vacation])</f>
        <v>0</v>
      </c>
      <c r="G25" s="18">
        <f>SUBTOTAL(109,Table1435678101112[Total])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workbookViewId="0">
      <selection activeCell="I5" sqref="I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49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50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9</v>
      </c>
      <c r="B9" s="8">
        <v>45459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10</v>
      </c>
      <c r="B10" s="8">
        <v>45460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7</v>
      </c>
      <c r="B11" s="8">
        <v>45461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11</v>
      </c>
      <c r="B12" s="8">
        <v>45462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12</v>
      </c>
      <c r="B13" s="8">
        <v>45463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13</v>
      </c>
      <c r="B14" s="8">
        <v>45464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8</v>
      </c>
      <c r="B15" s="8">
        <v>45465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9</v>
      </c>
      <c r="B16" s="8">
        <v>45466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10</v>
      </c>
      <c r="B17" s="8">
        <v>45467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7</v>
      </c>
      <c r="B18" s="8">
        <v>45468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11</v>
      </c>
      <c r="B19" s="8">
        <v>45469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12</v>
      </c>
      <c r="B20" s="8">
        <v>45470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13</v>
      </c>
      <c r="B21" s="8">
        <v>45471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8</v>
      </c>
      <c r="B22" s="8">
        <v>45472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9</v>
      </c>
      <c r="B23" s="8">
        <v>45473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SUBTOTAL(109,Table143567810111213[Regular Hours])</f>
        <v>0</v>
      </c>
      <c r="D25" s="17">
        <f>SUBTOTAL(109,Table143567810111213[Holiday])</f>
        <v>0</v>
      </c>
      <c r="E25" s="17">
        <f>SUBTOTAL(109,Table143567810111213[Sick])</f>
        <v>0</v>
      </c>
      <c r="F25" s="17">
        <f>SUBTOTAL(109,Table143567810111213[Vacation])</f>
        <v>0</v>
      </c>
      <c r="G25" s="18">
        <f>SUBTOTAL(109,Table143567810111213[Total])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51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52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10</v>
      </c>
      <c r="B9" s="8">
        <v>45474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7</v>
      </c>
      <c r="B10" s="8">
        <v>45475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11</v>
      </c>
      <c r="B11" s="8">
        <v>45476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12</v>
      </c>
      <c r="B12" s="8">
        <v>45477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13</v>
      </c>
      <c r="B13" s="8">
        <v>45478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8</v>
      </c>
      <c r="B14" s="8">
        <v>45479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9</v>
      </c>
      <c r="B15" s="8">
        <v>45480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10</v>
      </c>
      <c r="B16" s="8">
        <v>45481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7</v>
      </c>
      <c r="B17" s="8">
        <v>45482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11</v>
      </c>
      <c r="B18" s="8">
        <v>45483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12</v>
      </c>
      <c r="B19" s="8">
        <v>45484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13</v>
      </c>
      <c r="B20" s="8">
        <v>45485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8</v>
      </c>
      <c r="B21" s="8">
        <v>45486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9</v>
      </c>
      <c r="B22" s="8">
        <v>45487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10</v>
      </c>
      <c r="B23" s="8">
        <v>45488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SUBTOTAL(109,Table14356781011121314[Regular Hours])</f>
        <v>0</v>
      </c>
      <c r="D25" s="17">
        <f>SUBTOTAL(109,Table14356781011121314[Holiday])</f>
        <v>0</v>
      </c>
      <c r="E25" s="17">
        <f>SUBTOTAL(109,Table14356781011121314[Sick])</f>
        <v>0</v>
      </c>
      <c r="F25" s="17">
        <f>SUBTOTAL(109,Table14356781011121314[Vacation])</f>
        <v>0</v>
      </c>
      <c r="G25" s="18">
        <f>SUBTOTAL(109,Table14356781011121314[Total])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53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54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7</v>
      </c>
      <c r="B9" s="8">
        <v>45489</v>
      </c>
      <c r="C9" s="9">
        <v>0</v>
      </c>
      <c r="D9" s="9"/>
      <c r="E9" s="9"/>
      <c r="F9" s="9"/>
      <c r="G9" s="19">
        <f t="shared" ref="G9:G24" si="0">IF(SUM(C9:F9)&gt;24,"You've entered more than 24 hours.",SUM(C9:F9))</f>
        <v>0</v>
      </c>
      <c r="H9" s="24"/>
    </row>
    <row r="10" spans="1:8" ht="18" customHeight="1" x14ac:dyDescent="0.25">
      <c r="A10" s="7" t="s">
        <v>11</v>
      </c>
      <c r="B10" s="8">
        <v>45490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12</v>
      </c>
      <c r="B11" s="8">
        <v>45491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13</v>
      </c>
      <c r="B12" s="8">
        <v>45492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8</v>
      </c>
      <c r="B13" s="8">
        <v>45493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9</v>
      </c>
      <c r="B14" s="8">
        <v>45494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10</v>
      </c>
      <c r="B15" s="8">
        <v>45495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7</v>
      </c>
      <c r="B16" s="8">
        <v>45496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11</v>
      </c>
      <c r="B17" s="8">
        <v>45497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12</v>
      </c>
      <c r="B18" s="8">
        <v>45498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13</v>
      </c>
      <c r="B19" s="8">
        <v>45499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8</v>
      </c>
      <c r="B20" s="8">
        <v>45500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9</v>
      </c>
      <c r="B21" s="8">
        <v>45501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10</v>
      </c>
      <c r="B22" s="8">
        <v>45502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7</v>
      </c>
      <c r="B23" s="8">
        <v>45503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 t="s">
        <v>11</v>
      </c>
      <c r="B24" s="8">
        <v>45504</v>
      </c>
      <c r="C24" s="9">
        <v>0</v>
      </c>
      <c r="D24" s="9"/>
      <c r="E24" s="9"/>
      <c r="F24" s="9"/>
      <c r="G24" s="19">
        <f t="shared" si="0"/>
        <v>0</v>
      </c>
      <c r="H24" s="24"/>
    </row>
    <row r="25" spans="1:8" x14ac:dyDescent="0.25">
      <c r="A25" s="16"/>
      <c r="B25" s="17" t="s">
        <v>14</v>
      </c>
      <c r="C25" s="17">
        <f>SUBTOTAL(109,Table1435678101112131415[Regular Hours])</f>
        <v>0</v>
      </c>
      <c r="D25" s="17">
        <f>SUBTOTAL(109,Table1435678101112131415[Holiday])</f>
        <v>0</v>
      </c>
      <c r="E25" s="17">
        <f>SUBTOTAL(109,Table1435678101112131415[Sick])</f>
        <v>0</v>
      </c>
      <c r="F25" s="17">
        <f>SUBTOTAL(109,Table1435678101112131415[Vacation])</f>
        <v>0</v>
      </c>
      <c r="G25" s="18">
        <f>SUBTOTAL(109,Table1435678101112131415[Total])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55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56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12</v>
      </c>
      <c r="B9" s="8">
        <v>45505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13</v>
      </c>
      <c r="B10" s="8">
        <v>45506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8</v>
      </c>
      <c r="B11" s="8">
        <v>45507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9</v>
      </c>
      <c r="B12" s="8">
        <v>45508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10</v>
      </c>
      <c r="B13" s="8">
        <v>45509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7</v>
      </c>
      <c r="B14" s="8">
        <v>45510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11</v>
      </c>
      <c r="B15" s="8">
        <v>45511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12</v>
      </c>
      <c r="B16" s="8">
        <v>45512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13</v>
      </c>
      <c r="B17" s="8">
        <v>45513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8</v>
      </c>
      <c r="B18" s="8">
        <v>45514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9</v>
      </c>
      <c r="B19" s="8">
        <v>45515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10</v>
      </c>
      <c r="B20" s="8">
        <v>45516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7</v>
      </c>
      <c r="B21" s="8">
        <v>45517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11</v>
      </c>
      <c r="B22" s="8">
        <v>45518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12</v>
      </c>
      <c r="B23" s="8">
        <v>45519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SUBTOTAL(109,Table1435678101112131416[Regular Hours])</f>
        <v>0</v>
      </c>
      <c r="D25" s="17">
        <f>SUBTOTAL(109,Table1435678101112131416[Holiday])</f>
        <v>0</v>
      </c>
      <c r="E25" s="17">
        <f>SUBTOTAL(109,Table1435678101112131416[Sick])</f>
        <v>0</v>
      </c>
      <c r="F25" s="17">
        <f>SUBTOTAL(109,Table1435678101112131416[Vacation])</f>
        <v>0</v>
      </c>
      <c r="G25" s="18">
        <f>SUBTOTAL(109,Table1435678101112131416[Total])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57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58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13</v>
      </c>
      <c r="B9" s="8">
        <v>45520</v>
      </c>
      <c r="C9" s="9">
        <v>0</v>
      </c>
      <c r="D9" s="9"/>
      <c r="E9" s="9"/>
      <c r="F9" s="9"/>
      <c r="G9" s="19">
        <f t="shared" ref="G9:G24" si="0">IF(SUM(C9:F9)&gt;24,"You've entered more than 24 hours.",SUM(C9:F9))</f>
        <v>0</v>
      </c>
      <c r="H9" s="24"/>
    </row>
    <row r="10" spans="1:8" ht="18" customHeight="1" x14ac:dyDescent="0.25">
      <c r="A10" s="7" t="s">
        <v>8</v>
      </c>
      <c r="B10" s="8">
        <v>45521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9</v>
      </c>
      <c r="B11" s="8">
        <v>45522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10</v>
      </c>
      <c r="B12" s="8">
        <v>45523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7</v>
      </c>
      <c r="B13" s="8">
        <v>45524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11</v>
      </c>
      <c r="B14" s="8">
        <v>45525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12</v>
      </c>
      <c r="B15" s="8">
        <v>45526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13</v>
      </c>
      <c r="B16" s="8">
        <v>45527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8</v>
      </c>
      <c r="B17" s="8">
        <v>45528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9</v>
      </c>
      <c r="B18" s="8">
        <v>45529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10</v>
      </c>
      <c r="B19" s="8">
        <v>45530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7</v>
      </c>
      <c r="B20" s="8">
        <v>45531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11</v>
      </c>
      <c r="B21" s="8">
        <v>45532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12</v>
      </c>
      <c r="B22" s="8">
        <v>45533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13</v>
      </c>
      <c r="B23" s="8">
        <v>45534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 t="s">
        <v>8</v>
      </c>
      <c r="B24" s="8">
        <v>45535</v>
      </c>
      <c r="C24" s="9">
        <v>0</v>
      </c>
      <c r="D24" s="9"/>
      <c r="E24" s="9"/>
      <c r="F24" s="9"/>
      <c r="G24" s="19">
        <f t="shared" si="0"/>
        <v>0</v>
      </c>
      <c r="H24" s="24"/>
    </row>
    <row r="25" spans="1:8" x14ac:dyDescent="0.25">
      <c r="A25" s="16"/>
      <c r="B25" s="17" t="s">
        <v>14</v>
      </c>
      <c r="C25" s="17">
        <f>SUBTOTAL(109,Table1435678101112131417[Regular Hours])</f>
        <v>0</v>
      </c>
      <c r="D25" s="17">
        <f>SUBTOTAL(109,Table1435678101112131417[Holiday])</f>
        <v>0</v>
      </c>
      <c r="E25" s="17">
        <f>SUBTOTAL(109,Table1435678101112131417[Sick])</f>
        <v>0</v>
      </c>
      <c r="F25" s="17">
        <f>SUBTOTAL(109,Table1435678101112131417[Vacation])</f>
        <v>0</v>
      </c>
      <c r="G25" s="18">
        <f>SUBTOTAL(109,Table1435678101112131417[Total])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8"/>
  <sheetViews>
    <sheetView topLeftCell="A4"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59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60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9</v>
      </c>
      <c r="B9" s="8">
        <v>45536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10</v>
      </c>
      <c r="B10" s="8">
        <v>45537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7</v>
      </c>
      <c r="B11" s="8">
        <v>45538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11</v>
      </c>
      <c r="B12" s="8">
        <v>45539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12</v>
      </c>
      <c r="B13" s="8">
        <v>45540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13</v>
      </c>
      <c r="B14" s="8">
        <v>45541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8</v>
      </c>
      <c r="B15" s="8">
        <v>45542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9</v>
      </c>
      <c r="B16" s="8">
        <v>45543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10</v>
      </c>
      <c r="B17" s="8">
        <v>45544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7</v>
      </c>
      <c r="B18" s="8">
        <v>45545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11</v>
      </c>
      <c r="B19" s="8">
        <v>45546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12</v>
      </c>
      <c r="B20" s="8">
        <v>45547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13</v>
      </c>
      <c r="B21" s="8">
        <v>45548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8</v>
      </c>
      <c r="B22" s="8">
        <v>45549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9</v>
      </c>
      <c r="B23" s="8">
        <v>45550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SUBTOTAL(109,Table1435678101112131418[Regular Hours])</f>
        <v>0</v>
      </c>
      <c r="D25" s="17">
        <f>SUBTOTAL(109,Table1435678101112131418[Holiday])</f>
        <v>0</v>
      </c>
      <c r="E25" s="17">
        <f>SUBTOTAL(109,Table1435678101112131418[Sick])</f>
        <v>0</v>
      </c>
      <c r="F25" s="17">
        <f>SUBTOTAL(109,Table1435678101112131418[Vacation])</f>
        <v>0</v>
      </c>
      <c r="G25" s="18">
        <f>SUBTOTAL(109,Table1435678101112131418[Total])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61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62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10</v>
      </c>
      <c r="B9" s="8">
        <v>45551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7</v>
      </c>
      <c r="B10" s="8">
        <v>45552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11</v>
      </c>
      <c r="B11" s="8">
        <v>45553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12</v>
      </c>
      <c r="B12" s="8">
        <v>45554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13</v>
      </c>
      <c r="B13" s="8">
        <v>45555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8</v>
      </c>
      <c r="B14" s="8">
        <v>45556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9</v>
      </c>
      <c r="B15" s="8">
        <v>45557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10</v>
      </c>
      <c r="B16" s="8">
        <v>45558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7</v>
      </c>
      <c r="B17" s="8">
        <v>45559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11</v>
      </c>
      <c r="B18" s="8">
        <v>45560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12</v>
      </c>
      <c r="B19" s="8">
        <v>45561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13</v>
      </c>
      <c r="B20" s="8">
        <v>45562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8</v>
      </c>
      <c r="B21" s="8">
        <v>45563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9</v>
      </c>
      <c r="B22" s="8">
        <v>45564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10</v>
      </c>
      <c r="B23" s="8">
        <v>45565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SUBTOTAL(109,Table1435678101112131419[Regular Hours])</f>
        <v>0</v>
      </c>
      <c r="D25" s="17">
        <f>SUBTOTAL(109,Table1435678101112131419[Holiday])</f>
        <v>0</v>
      </c>
      <c r="E25" s="17">
        <f>SUBTOTAL(109,Table1435678101112131419[Sick])</f>
        <v>0</v>
      </c>
      <c r="F25" s="17">
        <f>SUBTOTAL(109,Table1435678101112131419[Vacation])</f>
        <v>0</v>
      </c>
      <c r="G25" s="18">
        <f>SUBTOTAL(109,Table1435678101112131419[Total])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opLeftCell="A5" workbookViewId="0">
      <selection activeCell="I16" sqref="I16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27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28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34" t="s">
        <v>10</v>
      </c>
      <c r="B9" s="33">
        <v>45292</v>
      </c>
      <c r="C9" s="29">
        <v>0</v>
      </c>
      <c r="D9" s="9"/>
      <c r="E9" s="9"/>
      <c r="F9" s="9"/>
      <c r="G9" s="31">
        <f t="shared" ref="G9:G19" si="0">IF(SUM(C9:F9)&gt;24,"You've entered more than 24 hours.",SUM(C9:F9))</f>
        <v>0</v>
      </c>
      <c r="H9" s="24"/>
    </row>
    <row r="10" spans="1:8" ht="18" customHeight="1" x14ac:dyDescent="0.25">
      <c r="A10" s="34" t="s">
        <v>7</v>
      </c>
      <c r="B10" s="33">
        <v>45293</v>
      </c>
      <c r="C10" s="29">
        <v>0</v>
      </c>
      <c r="D10" s="9"/>
      <c r="E10" s="9"/>
      <c r="F10" s="9"/>
      <c r="G10" s="31">
        <f t="shared" si="0"/>
        <v>0</v>
      </c>
      <c r="H10" s="24"/>
    </row>
    <row r="11" spans="1:8" ht="18" customHeight="1" x14ac:dyDescent="0.25">
      <c r="A11" s="34" t="s">
        <v>11</v>
      </c>
      <c r="B11" s="33">
        <v>45294</v>
      </c>
      <c r="C11" s="29">
        <v>0</v>
      </c>
      <c r="D11" s="9"/>
      <c r="E11" s="9"/>
      <c r="F11" s="9"/>
      <c r="G11" s="31">
        <f t="shared" si="0"/>
        <v>0</v>
      </c>
      <c r="H11" s="24"/>
    </row>
    <row r="12" spans="1:8" ht="18" customHeight="1" x14ac:dyDescent="0.25">
      <c r="A12" s="34" t="s">
        <v>12</v>
      </c>
      <c r="B12" s="33">
        <v>45295</v>
      </c>
      <c r="C12" s="29">
        <v>0</v>
      </c>
      <c r="D12" s="9"/>
      <c r="E12" s="9"/>
      <c r="F12" s="9"/>
      <c r="G12" s="31">
        <f t="shared" si="0"/>
        <v>0</v>
      </c>
      <c r="H12" s="24"/>
    </row>
    <row r="13" spans="1:8" ht="18" customHeight="1" x14ac:dyDescent="0.25">
      <c r="A13" s="34" t="s">
        <v>13</v>
      </c>
      <c r="B13" s="33">
        <v>45296</v>
      </c>
      <c r="C13" s="29">
        <v>0</v>
      </c>
      <c r="D13" s="9"/>
      <c r="E13" s="9"/>
      <c r="F13" s="9"/>
      <c r="G13" s="31">
        <f t="shared" si="0"/>
        <v>0</v>
      </c>
      <c r="H13" s="24"/>
    </row>
    <row r="14" spans="1:8" ht="18" customHeight="1" x14ac:dyDescent="0.25">
      <c r="A14" s="34" t="s">
        <v>8</v>
      </c>
      <c r="B14" s="33">
        <v>45297</v>
      </c>
      <c r="C14" s="29">
        <v>0</v>
      </c>
      <c r="D14" s="9"/>
      <c r="E14" s="9"/>
      <c r="F14" s="9"/>
      <c r="G14" s="31">
        <f t="shared" si="0"/>
        <v>0</v>
      </c>
      <c r="H14" s="25"/>
    </row>
    <row r="15" spans="1:8" ht="18" customHeight="1" x14ac:dyDescent="0.25">
      <c r="A15" s="34" t="s">
        <v>9</v>
      </c>
      <c r="B15" s="33">
        <v>45298</v>
      </c>
      <c r="C15" s="29">
        <v>0</v>
      </c>
      <c r="D15" s="9"/>
      <c r="E15" s="9"/>
      <c r="F15" s="9"/>
      <c r="G15" s="31">
        <f t="shared" si="0"/>
        <v>0</v>
      </c>
      <c r="H15" s="24"/>
    </row>
    <row r="16" spans="1:8" ht="18" customHeight="1" x14ac:dyDescent="0.25">
      <c r="A16" s="34" t="s">
        <v>10</v>
      </c>
      <c r="B16" s="33">
        <v>45299</v>
      </c>
      <c r="C16" s="29">
        <v>0</v>
      </c>
      <c r="D16" s="9"/>
      <c r="E16" s="9"/>
      <c r="F16" s="9"/>
      <c r="G16" s="31">
        <f t="shared" si="0"/>
        <v>0</v>
      </c>
      <c r="H16" s="24"/>
    </row>
    <row r="17" spans="1:8" ht="18" customHeight="1" x14ac:dyDescent="0.25">
      <c r="A17" s="34" t="s">
        <v>7</v>
      </c>
      <c r="B17" s="33">
        <v>45300</v>
      </c>
      <c r="C17" s="29">
        <v>0</v>
      </c>
      <c r="D17" s="9"/>
      <c r="E17" s="9"/>
      <c r="F17" s="9"/>
      <c r="G17" s="31">
        <f t="shared" si="0"/>
        <v>0</v>
      </c>
      <c r="H17" s="24"/>
    </row>
    <row r="18" spans="1:8" ht="18" customHeight="1" x14ac:dyDescent="0.25">
      <c r="A18" s="34" t="s">
        <v>11</v>
      </c>
      <c r="B18" s="33">
        <v>45301</v>
      </c>
      <c r="C18" s="29">
        <v>0</v>
      </c>
      <c r="D18" s="9"/>
      <c r="E18" s="9"/>
      <c r="F18" s="9"/>
      <c r="G18" s="31">
        <f t="shared" si="0"/>
        <v>0</v>
      </c>
      <c r="H18" s="24"/>
    </row>
    <row r="19" spans="1:8" ht="18" customHeight="1" x14ac:dyDescent="0.25">
      <c r="A19" s="34" t="s">
        <v>12</v>
      </c>
      <c r="B19" s="33">
        <v>45302</v>
      </c>
      <c r="C19" s="29">
        <v>0</v>
      </c>
      <c r="D19" s="9"/>
      <c r="E19" s="9"/>
      <c r="F19" s="9"/>
      <c r="G19" s="31">
        <f t="shared" si="0"/>
        <v>0</v>
      </c>
      <c r="H19" s="24"/>
    </row>
    <row r="20" spans="1:8" ht="18" customHeight="1" x14ac:dyDescent="0.25">
      <c r="A20" s="34" t="s">
        <v>13</v>
      </c>
      <c r="B20" s="33">
        <v>45303</v>
      </c>
      <c r="C20" s="29">
        <v>0</v>
      </c>
      <c r="D20" s="9"/>
      <c r="E20" s="9"/>
      <c r="F20" s="9"/>
      <c r="G20" s="31">
        <f>IF(SUM(C20:F20)&gt;24,"You've entered more than 24 hours.",SUM(C20:F20))</f>
        <v>0</v>
      </c>
      <c r="H20" s="24"/>
    </row>
    <row r="21" spans="1:8" ht="18" customHeight="1" x14ac:dyDescent="0.25">
      <c r="A21" s="34" t="s">
        <v>8</v>
      </c>
      <c r="B21" s="33">
        <v>45304</v>
      </c>
      <c r="C21" s="29">
        <v>0</v>
      </c>
      <c r="D21" s="9"/>
      <c r="E21" s="9"/>
      <c r="F21" s="9"/>
      <c r="G21" s="31">
        <f>IF(SUM(C21:F21)&gt;24,"You've entered more than 24 hours.",SUM(C21:F21))</f>
        <v>0</v>
      </c>
      <c r="H21" s="25"/>
    </row>
    <row r="22" spans="1:8" ht="18" customHeight="1" x14ac:dyDescent="0.25">
      <c r="A22" s="34" t="s">
        <v>9</v>
      </c>
      <c r="B22" s="33">
        <v>45305</v>
      </c>
      <c r="C22" s="30">
        <v>0</v>
      </c>
      <c r="D22" s="27"/>
      <c r="E22" s="26"/>
      <c r="F22" s="26"/>
      <c r="G22" s="32">
        <f>IF(SUM(C22:F22)&gt;24,"You've entered more than 24 hours.",SUM(C22:F22))</f>
        <v>0</v>
      </c>
      <c r="H22" s="28"/>
    </row>
    <row r="23" spans="1:8" ht="18" customHeight="1" x14ac:dyDescent="0.25">
      <c r="A23" s="34" t="s">
        <v>10</v>
      </c>
      <c r="B23" s="33">
        <v>45306</v>
      </c>
      <c r="C23" s="29">
        <v>0</v>
      </c>
      <c r="D23" s="9"/>
      <c r="E23" s="9"/>
      <c r="F23" s="9"/>
      <c r="G23" s="31">
        <f>IF(SUM(C23:F23)&gt;24,"You've entered more than 24 hours.",SUM(C23:F23))</f>
        <v>0</v>
      </c>
      <c r="H23" s="25"/>
    </row>
    <row r="24" spans="1:8" x14ac:dyDescent="0.25">
      <c r="A24" s="16"/>
      <c r="B24" s="17" t="s">
        <v>14</v>
      </c>
      <c r="C24" s="17">
        <f>SUBTOTAL(109,Table143[Regular Hours])</f>
        <v>0</v>
      </c>
      <c r="D24" s="17">
        <f>SUBTOTAL(109,Table143[Holiday])</f>
        <v>0</v>
      </c>
      <c r="E24" s="17">
        <f>SUBTOTAL(109,Table143[Sick])</f>
        <v>0</v>
      </c>
      <c r="F24" s="17">
        <f>SUBTOTAL(109,Table143[Vacation])</f>
        <v>0</v>
      </c>
      <c r="G24" s="18">
        <f>SUBTOTAL(109,Table143[Total])</f>
        <v>0</v>
      </c>
      <c r="H24" s="17"/>
    </row>
    <row r="25" spans="1:8" x14ac:dyDescent="0.25">
      <c r="A25" s="11"/>
      <c r="B25" s="11"/>
      <c r="C25" s="23" t="s">
        <v>19</v>
      </c>
      <c r="D25" s="20"/>
      <c r="E25" s="11"/>
      <c r="F25" s="11"/>
      <c r="G25" s="12"/>
      <c r="H25" s="11" t="s">
        <v>19</v>
      </c>
    </row>
    <row r="26" spans="1:8" x14ac:dyDescent="0.25">
      <c r="A26" s="22" t="s">
        <v>20</v>
      </c>
      <c r="B26" s="13"/>
      <c r="C26" s="14"/>
      <c r="D26" s="14"/>
      <c r="E26" s="21" t="s">
        <v>21</v>
      </c>
      <c r="G26" s="15"/>
      <c r="H26" s="14"/>
    </row>
  </sheetData>
  <mergeCells count="11">
    <mergeCell ref="A5:E5"/>
    <mergeCell ref="F5:H5"/>
    <mergeCell ref="A6:E6"/>
    <mergeCell ref="F6:H7"/>
    <mergeCell ref="A1:H1"/>
    <mergeCell ref="A2:F2"/>
    <mergeCell ref="A3:E3"/>
    <mergeCell ref="F3:H3"/>
    <mergeCell ref="A4:E4"/>
    <mergeCell ref="F4:H4"/>
    <mergeCell ref="A7:E7"/>
  </mergeCells>
  <pageMargins left="0.25" right="0.25" top="0.75" bottom="0.75" header="0.3" footer="0.3"/>
  <pageSetup orientation="landscape" verticalDpi="300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8"/>
  <sheetViews>
    <sheetView topLeftCell="A10"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63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64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7</v>
      </c>
      <c r="B9" s="8">
        <v>45566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11</v>
      </c>
      <c r="B10" s="8">
        <v>45567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12</v>
      </c>
      <c r="B11" s="8">
        <v>45568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13</v>
      </c>
      <c r="B12" s="8">
        <v>45569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8</v>
      </c>
      <c r="B13" s="8">
        <v>45570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9</v>
      </c>
      <c r="B14" s="8">
        <v>45571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10</v>
      </c>
      <c r="B15" s="8">
        <v>45572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7</v>
      </c>
      <c r="B16" s="8">
        <v>45573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11</v>
      </c>
      <c r="B17" s="8">
        <v>45574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12</v>
      </c>
      <c r="B18" s="8">
        <v>45575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13</v>
      </c>
      <c r="B19" s="8">
        <v>45576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8</v>
      </c>
      <c r="B20" s="8">
        <v>45577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9</v>
      </c>
      <c r="B21" s="8">
        <v>45578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10</v>
      </c>
      <c r="B22" s="8">
        <v>45579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7</v>
      </c>
      <c r="B23" s="8">
        <v>45580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SUBTOTAL(109,Table1435678101112131420[Regular Hours])</f>
        <v>0</v>
      </c>
      <c r="D25" s="17">
        <f>SUBTOTAL(109,Table1435678101112131420[Holiday])</f>
        <v>0</v>
      </c>
      <c r="E25" s="17">
        <f>SUBTOTAL(109,Table1435678101112131420[Sick])</f>
        <v>0</v>
      </c>
      <c r="F25" s="17">
        <f>SUBTOTAL(109,Table1435678101112131420[Vacation])</f>
        <v>0</v>
      </c>
      <c r="G25" s="18">
        <f>SUBTOTAL(109,Table1435678101112131420[Total])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65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66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11</v>
      </c>
      <c r="B9" s="8">
        <v>45581</v>
      </c>
      <c r="C9" s="9">
        <v>0</v>
      </c>
      <c r="D9" s="9"/>
      <c r="E9" s="9"/>
      <c r="F9" s="9"/>
      <c r="G9" s="19">
        <f t="shared" ref="G9:G24" si="0">IF(SUM(C9:F9)&gt;24,"You've entered more than 24 hours.",SUM(C9:F9))</f>
        <v>0</v>
      </c>
      <c r="H9" s="24"/>
    </row>
    <row r="10" spans="1:8" ht="18" customHeight="1" x14ac:dyDescent="0.25">
      <c r="A10" s="7" t="s">
        <v>12</v>
      </c>
      <c r="B10" s="8">
        <v>45582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13</v>
      </c>
      <c r="B11" s="8">
        <v>45583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8</v>
      </c>
      <c r="B12" s="8">
        <v>45584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9</v>
      </c>
      <c r="B13" s="8">
        <v>45585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10</v>
      </c>
      <c r="B14" s="8">
        <v>45586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7</v>
      </c>
      <c r="B15" s="8">
        <v>45587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11</v>
      </c>
      <c r="B16" s="8">
        <v>45588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12</v>
      </c>
      <c r="B17" s="8">
        <v>45589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13</v>
      </c>
      <c r="B18" s="8">
        <v>45590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8</v>
      </c>
      <c r="B19" s="8">
        <v>45591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9</v>
      </c>
      <c r="B20" s="8">
        <v>45592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10</v>
      </c>
      <c r="B21" s="8">
        <v>45593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7</v>
      </c>
      <c r="B22" s="8">
        <v>45594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11</v>
      </c>
      <c r="B23" s="8">
        <v>45595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 t="s">
        <v>12</v>
      </c>
      <c r="B24" s="8">
        <v>45596</v>
      </c>
      <c r="C24" s="9">
        <v>0</v>
      </c>
      <c r="D24" s="9"/>
      <c r="E24" s="9"/>
      <c r="F24" s="9"/>
      <c r="G24" s="19">
        <f t="shared" si="0"/>
        <v>0</v>
      </c>
      <c r="H24" s="24"/>
    </row>
    <row r="25" spans="1:8" x14ac:dyDescent="0.25">
      <c r="A25" s="16"/>
      <c r="B25" s="17" t="s">
        <v>14</v>
      </c>
      <c r="C25" s="17">
        <f>SUBTOTAL(109,Table1435678101112131421[Regular Hours])</f>
        <v>0</v>
      </c>
      <c r="D25" s="17">
        <f>SUBTOTAL(109,Table1435678101112131421[Holiday])</f>
        <v>0</v>
      </c>
      <c r="E25" s="17">
        <f>SUBTOTAL(109,Table1435678101112131421[Sick])</f>
        <v>0</v>
      </c>
      <c r="F25" s="17">
        <f>SUBTOTAL(109,Table1435678101112131421[Vacation])</f>
        <v>0</v>
      </c>
      <c r="G25" s="18">
        <f>SUBTOTAL(109,Table1435678101112131421[Total])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67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68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13</v>
      </c>
      <c r="B9" s="8">
        <v>45597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8</v>
      </c>
      <c r="B10" s="8">
        <v>45598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9</v>
      </c>
      <c r="B11" s="8">
        <v>45599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10</v>
      </c>
      <c r="B12" s="8">
        <v>45600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7</v>
      </c>
      <c r="B13" s="8">
        <v>45601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11</v>
      </c>
      <c r="B14" s="8">
        <v>45602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12</v>
      </c>
      <c r="B15" s="8">
        <v>45603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13</v>
      </c>
      <c r="B16" s="8">
        <v>45604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8</v>
      </c>
      <c r="B17" s="8">
        <v>45605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9</v>
      </c>
      <c r="B18" s="8">
        <v>45606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10</v>
      </c>
      <c r="B19" s="8">
        <v>45607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7</v>
      </c>
      <c r="B20" s="8">
        <v>45608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11</v>
      </c>
      <c r="B21" s="8">
        <v>45609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12</v>
      </c>
      <c r="B22" s="8">
        <v>45610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13</v>
      </c>
      <c r="B23" s="8">
        <v>45611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SUBTOTAL(109,Table1435678101112131422[Regular Hours])</f>
        <v>0</v>
      </c>
      <c r="D25" s="17">
        <f>SUBTOTAL(109,Table1435678101112131422[Holiday])</f>
        <v>0</v>
      </c>
      <c r="E25" s="17">
        <f>SUBTOTAL(109,Table1435678101112131422[Sick])</f>
        <v>0</v>
      </c>
      <c r="F25" s="17">
        <f>SUBTOTAL(109,Table1435678101112131422[Vacation])</f>
        <v>0</v>
      </c>
      <c r="G25" s="18">
        <f>SUBTOTAL(109,Table1435678101112131422[Total])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69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70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8</v>
      </c>
      <c r="B9" s="8">
        <v>45612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9</v>
      </c>
      <c r="B10" s="8">
        <v>45613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10</v>
      </c>
      <c r="B11" s="8">
        <v>45614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7</v>
      </c>
      <c r="B12" s="8">
        <v>45615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11</v>
      </c>
      <c r="B13" s="8">
        <v>45616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12</v>
      </c>
      <c r="B14" s="8">
        <v>45617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13</v>
      </c>
      <c r="B15" s="8">
        <v>45618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8</v>
      </c>
      <c r="B16" s="8">
        <v>45619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9</v>
      </c>
      <c r="B17" s="8">
        <v>45620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10</v>
      </c>
      <c r="B18" s="8">
        <v>45621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7</v>
      </c>
      <c r="B19" s="8">
        <v>45622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11</v>
      </c>
      <c r="B20" s="8">
        <v>45623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12</v>
      </c>
      <c r="B21" s="8">
        <v>45624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13</v>
      </c>
      <c r="B22" s="8">
        <v>45625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8</v>
      </c>
      <c r="B23" s="8">
        <v>45626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SUBTOTAL(109,Table1435678101112131423[Regular Hours])</f>
        <v>0</v>
      </c>
      <c r="D25" s="17">
        <f>SUBTOTAL(109,Table1435678101112131423[Holiday])</f>
        <v>0</v>
      </c>
      <c r="E25" s="17">
        <f>SUBTOTAL(109,Table1435678101112131423[Sick])</f>
        <v>0</v>
      </c>
      <c r="F25" s="17">
        <f>SUBTOTAL(109,Table1435678101112131423[Vacation])</f>
        <v>0</v>
      </c>
      <c r="G25" s="18">
        <f>SUBTOTAL(109,Table1435678101112131423[Total])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71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72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9</v>
      </c>
      <c r="B9" s="8">
        <v>45627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10</v>
      </c>
      <c r="B10" s="8">
        <v>45628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7</v>
      </c>
      <c r="B11" s="8">
        <v>45629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11</v>
      </c>
      <c r="B12" s="8">
        <v>45630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12</v>
      </c>
      <c r="B13" s="8">
        <v>45631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13</v>
      </c>
      <c r="B14" s="8">
        <v>45632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8</v>
      </c>
      <c r="B15" s="8">
        <v>45633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9</v>
      </c>
      <c r="B16" s="8">
        <v>45634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10</v>
      </c>
      <c r="B17" s="8">
        <v>45635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7</v>
      </c>
      <c r="B18" s="8">
        <v>45636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11</v>
      </c>
      <c r="B19" s="8">
        <v>45637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12</v>
      </c>
      <c r="B20" s="8">
        <v>45638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13</v>
      </c>
      <c r="B21" s="8">
        <v>45639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8</v>
      </c>
      <c r="B22" s="8">
        <v>45640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9</v>
      </c>
      <c r="B23" s="8">
        <v>45641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SUBTOTAL(109,Table1435678101112131424[Regular Hours])</f>
        <v>0</v>
      </c>
      <c r="D25" s="17">
        <f>SUBTOTAL(109,Table1435678101112131424[Holiday])</f>
        <v>0</v>
      </c>
      <c r="E25" s="17">
        <f>SUBTOTAL(109,Table1435678101112131424[Sick])</f>
        <v>0</v>
      </c>
      <c r="F25" s="17">
        <f>SUBTOTAL(109,Table1435678101112131424[Vacation])</f>
        <v>0</v>
      </c>
      <c r="G25" s="18">
        <f>SUBTOTAL(109,Table1435678101112131424[Total])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28"/>
  <sheetViews>
    <sheetView tabSelected="1"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73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74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25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10</v>
      </c>
      <c r="B9" s="8">
        <v>45642</v>
      </c>
      <c r="C9" s="9">
        <v>0</v>
      </c>
      <c r="D9" s="9"/>
      <c r="E9" s="9"/>
      <c r="F9" s="9"/>
      <c r="G9" s="19">
        <f t="shared" ref="G9:G22" si="0">IF(SUM(C9:F9)&gt;24,"You've entered more than 24 hours.",SUM(C9:F9))</f>
        <v>0</v>
      </c>
      <c r="H9" s="24"/>
    </row>
    <row r="10" spans="1:8" ht="18" customHeight="1" x14ac:dyDescent="0.25">
      <c r="A10" s="7" t="s">
        <v>7</v>
      </c>
      <c r="B10" s="8">
        <v>45643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11</v>
      </c>
      <c r="B11" s="8">
        <v>45644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12</v>
      </c>
      <c r="B12" s="8">
        <v>45645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13</v>
      </c>
      <c r="B13" s="8">
        <v>45646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8</v>
      </c>
      <c r="B14" s="8">
        <v>45647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9</v>
      </c>
      <c r="B15" s="8">
        <v>45648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10</v>
      </c>
      <c r="B16" s="8">
        <v>45649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7</v>
      </c>
      <c r="B17" s="8">
        <v>45650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11</v>
      </c>
      <c r="B18" s="8">
        <v>45651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12</v>
      </c>
      <c r="B19" s="8">
        <v>45652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13</v>
      </c>
      <c r="B20" s="8">
        <v>45653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8</v>
      </c>
      <c r="B21" s="8">
        <v>45654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9</v>
      </c>
      <c r="B22" s="8">
        <v>45655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10</v>
      </c>
      <c r="B23" s="8">
        <v>45656</v>
      </c>
      <c r="C23" s="9">
        <v>0</v>
      </c>
      <c r="D23" s="9"/>
      <c r="E23" s="9"/>
      <c r="F23" s="9"/>
      <c r="G23" s="19">
        <v>0</v>
      </c>
      <c r="H23" s="24"/>
    </row>
    <row r="24" spans="1:8" ht="18" customHeight="1" x14ac:dyDescent="0.25">
      <c r="A24" s="7" t="s">
        <v>7</v>
      </c>
      <c r="B24" s="8">
        <v>45657</v>
      </c>
      <c r="C24" s="9">
        <v>0</v>
      </c>
      <c r="D24" s="9"/>
      <c r="E24" s="9"/>
      <c r="F24" s="9"/>
      <c r="G24" s="19">
        <v>0</v>
      </c>
      <c r="H24" s="24"/>
    </row>
    <row r="25" spans="1:8" x14ac:dyDescent="0.25">
      <c r="A25" s="16"/>
      <c r="B25" s="17" t="s">
        <v>14</v>
      </c>
      <c r="C25" s="17">
        <f>SUBTOTAL(109,Table143567810111213142425[Regular Hours])</f>
        <v>0</v>
      </c>
      <c r="D25" s="17">
        <f>SUBTOTAL(109,Table143567810111213142425[Holiday])</f>
        <v>0</v>
      </c>
      <c r="E25" s="17">
        <f>SUBTOTAL(109,Table143567810111213142425[Sick])</f>
        <v>0</v>
      </c>
      <c r="F25" s="17">
        <f>SUBTOTAL(109,Table143567810111213142425[Vacation])</f>
        <v>0</v>
      </c>
      <c r="G25" s="18">
        <f>SUBTOTAL(109,Table143567810111213142425[Total])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1:H1"/>
    <mergeCell ref="A2:F2"/>
    <mergeCell ref="A3:E3"/>
    <mergeCell ref="F3:H3"/>
    <mergeCell ref="A4:E4"/>
    <mergeCell ref="F4:H4"/>
    <mergeCell ref="A5:E5"/>
    <mergeCell ref="F5:H5"/>
    <mergeCell ref="A6:E6"/>
    <mergeCell ref="F6:H7"/>
    <mergeCell ref="A7:E7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H16" sqref="H16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29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30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7</v>
      </c>
      <c r="B9" s="8">
        <v>45307</v>
      </c>
      <c r="C9" s="9">
        <v>0</v>
      </c>
      <c r="D9" s="9"/>
      <c r="E9" s="9"/>
      <c r="F9" s="9"/>
      <c r="G9" s="19">
        <f t="shared" ref="G9:G24" si="0">IF(SUM(C9:F9)&gt;24,"You've entered more than 24 hours.",SUM(C9:F9))</f>
        <v>0</v>
      </c>
      <c r="H9" s="24"/>
    </row>
    <row r="10" spans="1:8" ht="18" customHeight="1" x14ac:dyDescent="0.25">
      <c r="A10" s="7" t="s">
        <v>11</v>
      </c>
      <c r="B10" s="8">
        <v>45308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12</v>
      </c>
      <c r="B11" s="8">
        <v>45309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13</v>
      </c>
      <c r="B12" s="8">
        <v>45310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8</v>
      </c>
      <c r="B13" s="8">
        <v>45311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9</v>
      </c>
      <c r="B14" s="8">
        <v>45312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10</v>
      </c>
      <c r="B15" s="8">
        <v>45313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7</v>
      </c>
      <c r="B16" s="8">
        <v>45314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11</v>
      </c>
      <c r="B17" s="8">
        <v>45315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12</v>
      </c>
      <c r="B18" s="8">
        <v>45316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13</v>
      </c>
      <c r="B19" s="8">
        <v>45317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8</v>
      </c>
      <c r="B20" s="8">
        <v>45318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9</v>
      </c>
      <c r="B21" s="8">
        <v>45319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10</v>
      </c>
      <c r="B22" s="8">
        <v>45320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7</v>
      </c>
      <c r="B23" s="8">
        <v>45321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 t="s">
        <v>11</v>
      </c>
      <c r="B24" s="8">
        <v>45322</v>
      </c>
      <c r="C24" s="9">
        <v>0</v>
      </c>
      <c r="D24" s="9"/>
      <c r="E24" s="9"/>
      <c r="F24" s="9"/>
      <c r="G24" s="19">
        <f t="shared" si="0"/>
        <v>0</v>
      </c>
      <c r="H24" s="24"/>
    </row>
    <row r="25" spans="1:8" x14ac:dyDescent="0.25">
      <c r="A25" s="16"/>
      <c r="B25" s="17" t="s">
        <v>14</v>
      </c>
      <c r="C25" s="17">
        <f>SUBTOTAL(109,Table1432[Regular Hours])</f>
        <v>0</v>
      </c>
      <c r="D25" s="17">
        <f>SUBTOTAL(109,Table1432[Holiday])</f>
        <v>0</v>
      </c>
      <c r="E25" s="17">
        <f>SUBTOTAL(109,Table1432[Sick])</f>
        <v>0</v>
      </c>
      <c r="F25" s="17">
        <f>SUBTOTAL(109,Table1432[Vacation])</f>
        <v>0</v>
      </c>
      <c r="G25" s="18">
        <f>SUBTOTAL(109,Table1432[Total])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31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32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12</v>
      </c>
      <c r="B9" s="8">
        <v>45323</v>
      </c>
      <c r="C9" s="9">
        <v>0</v>
      </c>
      <c r="D9" s="9"/>
      <c r="E9" s="9"/>
      <c r="F9" s="9"/>
      <c r="G9" s="19">
        <f t="shared" ref="G9:G18" si="0">IF(SUM(C9:F9)&gt;24,"You've entered more than 24 hours.",SUM(C9:F9))</f>
        <v>0</v>
      </c>
      <c r="H9" s="24"/>
    </row>
    <row r="10" spans="1:8" ht="18" customHeight="1" x14ac:dyDescent="0.25">
      <c r="A10" s="7" t="s">
        <v>13</v>
      </c>
      <c r="B10" s="8">
        <v>45324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8</v>
      </c>
      <c r="B11" s="8">
        <v>45325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9</v>
      </c>
      <c r="B12" s="8">
        <v>45326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10</v>
      </c>
      <c r="B13" s="8">
        <v>45327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7</v>
      </c>
      <c r="B14" s="8">
        <v>45328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11</v>
      </c>
      <c r="B15" s="8">
        <v>45329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12</v>
      </c>
      <c r="B16" s="8">
        <v>45330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13</v>
      </c>
      <c r="B17" s="8">
        <v>45331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8</v>
      </c>
      <c r="B18" s="8">
        <v>45332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9</v>
      </c>
      <c r="B19" s="8">
        <v>45333</v>
      </c>
      <c r="C19" s="9">
        <v>0</v>
      </c>
      <c r="D19" s="9"/>
      <c r="E19" s="9"/>
      <c r="F19" s="9"/>
      <c r="G19" s="19">
        <f t="shared" ref="G19:G23" si="1">IF(SUM(C19:F19)&gt;24,"You've entered more than 24 hours.",SUM(C19:F19))</f>
        <v>0</v>
      </c>
      <c r="H19" s="24"/>
    </row>
    <row r="20" spans="1:8" ht="18" customHeight="1" x14ac:dyDescent="0.25">
      <c r="A20" s="7" t="s">
        <v>10</v>
      </c>
      <c r="B20" s="8">
        <v>45334</v>
      </c>
      <c r="C20" s="9">
        <v>0</v>
      </c>
      <c r="D20" s="9"/>
      <c r="E20" s="9"/>
      <c r="F20" s="9"/>
      <c r="G20" s="19">
        <f t="shared" si="1"/>
        <v>0</v>
      </c>
      <c r="H20" s="25"/>
    </row>
    <row r="21" spans="1:8" ht="18" customHeight="1" x14ac:dyDescent="0.25">
      <c r="A21" s="7" t="s">
        <v>7</v>
      </c>
      <c r="B21" s="8">
        <v>45335</v>
      </c>
      <c r="C21" s="9">
        <v>0</v>
      </c>
      <c r="D21" s="9"/>
      <c r="E21" s="9"/>
      <c r="F21" s="9"/>
      <c r="G21" s="19">
        <f t="shared" si="1"/>
        <v>0</v>
      </c>
      <c r="H21" s="25"/>
    </row>
    <row r="22" spans="1:8" ht="18" customHeight="1" x14ac:dyDescent="0.25">
      <c r="A22" s="7" t="s">
        <v>11</v>
      </c>
      <c r="B22" s="8">
        <v>45336</v>
      </c>
      <c r="C22" s="9">
        <v>0</v>
      </c>
      <c r="D22" s="9"/>
      <c r="E22" s="9"/>
      <c r="F22" s="9"/>
      <c r="G22" s="19">
        <f t="shared" si="1"/>
        <v>0</v>
      </c>
      <c r="H22" s="24"/>
    </row>
    <row r="23" spans="1:8" ht="18" customHeight="1" x14ac:dyDescent="0.25">
      <c r="A23" s="7" t="s">
        <v>12</v>
      </c>
      <c r="B23" s="8">
        <v>45337</v>
      </c>
      <c r="C23" s="9">
        <v>0</v>
      </c>
      <c r="D23" s="9"/>
      <c r="E23" s="9"/>
      <c r="F23" s="9"/>
      <c r="G23" s="19">
        <f t="shared" si="1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SUBTOTAL(109,Table1434[Regular Hours])</f>
        <v>0</v>
      </c>
      <c r="D25" s="17">
        <f>SUBTOTAL(109,Table1434[Holiday])</f>
        <v>0</v>
      </c>
      <c r="E25" s="17">
        <f>SUBTOTAL(109,Table1434[Sick])</f>
        <v>0</v>
      </c>
      <c r="F25" s="17">
        <f>SUBTOTAL(109,Table1434[Vacation])</f>
        <v>0</v>
      </c>
      <c r="G25" s="18">
        <f>SUBTOTAL(109,Table1434[Total])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workbookViewId="0">
      <selection activeCell="F16" sqref="F16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33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34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13</v>
      </c>
      <c r="B9" s="8">
        <v>45338</v>
      </c>
      <c r="C9" s="9">
        <v>0</v>
      </c>
      <c r="D9" s="9"/>
      <c r="E9" s="9"/>
      <c r="F9" s="9"/>
      <c r="G9" s="19">
        <f t="shared" ref="G9:G22" si="0">IF(SUM(C9:F9)&gt;24,"You've entered more than 24 hours.",SUM(C9:F9))</f>
        <v>0</v>
      </c>
      <c r="H9" s="24"/>
    </row>
    <row r="10" spans="1:8" ht="18" customHeight="1" x14ac:dyDescent="0.25">
      <c r="A10" s="7" t="s">
        <v>8</v>
      </c>
      <c r="B10" s="8">
        <v>45339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9</v>
      </c>
      <c r="B11" s="8">
        <v>45340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10</v>
      </c>
      <c r="B12" s="8">
        <v>45341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7</v>
      </c>
      <c r="B13" s="8">
        <v>45342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11</v>
      </c>
      <c r="B14" s="8">
        <v>45343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12</v>
      </c>
      <c r="B15" s="8">
        <v>45344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13</v>
      </c>
      <c r="B16" s="8">
        <v>45345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8</v>
      </c>
      <c r="B17" s="8">
        <v>45346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9</v>
      </c>
      <c r="B18" s="8">
        <v>45347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10</v>
      </c>
      <c r="B19" s="8">
        <v>45348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7</v>
      </c>
      <c r="B20" s="8">
        <v>45349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11</v>
      </c>
      <c r="B21" s="8">
        <v>45350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12</v>
      </c>
      <c r="B22" s="8">
        <v>45351</v>
      </c>
      <c r="C22" s="9">
        <v>0</v>
      </c>
      <c r="D22" s="9"/>
      <c r="E22" s="9"/>
      <c r="F22" s="9"/>
      <c r="G22" s="19">
        <f t="shared" si="0"/>
        <v>0</v>
      </c>
      <c r="H22" s="25"/>
    </row>
    <row r="23" spans="1:8" ht="18" customHeight="1" x14ac:dyDescent="0.25">
      <c r="A23" s="7"/>
      <c r="B23" s="8"/>
      <c r="C23" s="9"/>
      <c r="D23" s="9"/>
      <c r="E23" s="9"/>
      <c r="F23" s="9"/>
      <c r="G23" s="19"/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SUBTOTAL(109,Table1435[Regular Hours])</f>
        <v>0</v>
      </c>
      <c r="D25" s="17">
        <f>SUBTOTAL(109,Table1435[Holiday])</f>
        <v>0</v>
      </c>
      <c r="E25" s="17">
        <f>SUBTOTAL(109,Table1435[Sick])</f>
        <v>0</v>
      </c>
      <c r="F25" s="17">
        <f>SUBTOTAL(109,Table1435[Vacation])</f>
        <v>0</v>
      </c>
      <c r="G25" s="18">
        <f>SUBTOTAL(109,Table1435[Total])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workbookViewId="0">
      <selection activeCell="H14" sqref="H14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35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36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13</v>
      </c>
      <c r="B9" s="8">
        <v>45352</v>
      </c>
      <c r="C9" s="9">
        <v>0</v>
      </c>
      <c r="D9" s="9"/>
      <c r="E9" s="9"/>
      <c r="F9" s="9"/>
      <c r="G9" s="19">
        <f t="shared" ref="G9:G22" si="0">IF(SUM(C9:F9)&gt;24,"You've entered more than 24 hours.",SUM(C9:F9))</f>
        <v>0</v>
      </c>
      <c r="H9" s="24"/>
    </row>
    <row r="10" spans="1:8" ht="18" customHeight="1" x14ac:dyDescent="0.25">
      <c r="A10" s="7" t="s">
        <v>8</v>
      </c>
      <c r="B10" s="8">
        <v>45353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9</v>
      </c>
      <c r="B11" s="8">
        <v>45354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10</v>
      </c>
      <c r="B12" s="8">
        <v>45355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7</v>
      </c>
      <c r="B13" s="8">
        <v>45356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11</v>
      </c>
      <c r="B14" s="8">
        <v>45357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12</v>
      </c>
      <c r="B15" s="8">
        <v>45358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13</v>
      </c>
      <c r="B16" s="8">
        <v>45359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8</v>
      </c>
      <c r="B17" s="8">
        <v>45360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9</v>
      </c>
      <c r="B18" s="8">
        <v>45361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10</v>
      </c>
      <c r="B19" s="8">
        <v>45362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7</v>
      </c>
      <c r="B20" s="8">
        <v>45363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11</v>
      </c>
      <c r="B21" s="8">
        <v>45364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12</v>
      </c>
      <c r="B22" s="8">
        <v>45365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13</v>
      </c>
      <c r="B23" s="8">
        <v>45366</v>
      </c>
      <c r="C23" s="9">
        <v>0</v>
      </c>
      <c r="D23" s="9"/>
      <c r="E23" s="9"/>
      <c r="F23" s="9"/>
      <c r="G23" s="19">
        <f t="shared" ref="G23" si="1">IF(SUM(C23:F23)&gt;24,"You've entered more than 24 hours.",SUM(C23:F23))</f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SUBTOTAL(109,Table14356[Regular Hours])</f>
        <v>0</v>
      </c>
      <c r="D25" s="17">
        <f>SUBTOTAL(109,Table14356[Holiday])</f>
        <v>0</v>
      </c>
      <c r="E25" s="17">
        <f>SUBTOTAL(109,Table14356[Sick])</f>
        <v>0</v>
      </c>
      <c r="F25" s="17">
        <f>SUBTOTAL(109,Table14356[Vacation])</f>
        <v>0</v>
      </c>
      <c r="G25" s="18">
        <f>SUBTOTAL(109,Table14356[Total])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verticalDpi="3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37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38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8</v>
      </c>
      <c r="B9" s="8">
        <v>45367</v>
      </c>
      <c r="C9" s="9">
        <v>0</v>
      </c>
      <c r="D9" s="9"/>
      <c r="E9" s="9"/>
      <c r="F9" s="9"/>
      <c r="G9" s="19">
        <f t="shared" ref="G9:G24" si="0">IF(SUM(C9:F9)&gt;24,"You've entered more than 24 hours.",SUM(C9:F9))</f>
        <v>0</v>
      </c>
      <c r="H9" s="24"/>
    </row>
    <row r="10" spans="1:8" ht="18" customHeight="1" x14ac:dyDescent="0.25">
      <c r="A10" s="7" t="s">
        <v>9</v>
      </c>
      <c r="B10" s="8">
        <v>45368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10</v>
      </c>
      <c r="B11" s="8">
        <v>45369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7</v>
      </c>
      <c r="B12" s="8">
        <v>45370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11</v>
      </c>
      <c r="B13" s="8">
        <v>45371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12</v>
      </c>
      <c r="B14" s="8">
        <v>45372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13</v>
      </c>
      <c r="B15" s="8">
        <v>45373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8</v>
      </c>
      <c r="B16" s="8">
        <v>45374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9</v>
      </c>
      <c r="B17" s="8">
        <v>45375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10</v>
      </c>
      <c r="B18" s="8">
        <v>45376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7</v>
      </c>
      <c r="B19" s="8">
        <v>45377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11</v>
      </c>
      <c r="B20" s="8">
        <v>45378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12</v>
      </c>
      <c r="B21" s="8">
        <v>45379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13</v>
      </c>
      <c r="B22" s="8">
        <v>45380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8</v>
      </c>
      <c r="B23" s="8">
        <v>45381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 t="s">
        <v>9</v>
      </c>
      <c r="B24" s="8">
        <v>45382</v>
      </c>
      <c r="C24" s="9">
        <v>0</v>
      </c>
      <c r="D24" s="9"/>
      <c r="E24" s="9"/>
      <c r="F24" s="9"/>
      <c r="G24" s="19">
        <f t="shared" si="0"/>
        <v>0</v>
      </c>
      <c r="H24" s="24"/>
    </row>
    <row r="25" spans="1:8" x14ac:dyDescent="0.25">
      <c r="A25" s="16"/>
      <c r="B25" s="17" t="s">
        <v>14</v>
      </c>
      <c r="C25" s="17">
        <f>SUBTOTAL(109,Table143567[Regular Hours])</f>
        <v>0</v>
      </c>
      <c r="D25" s="17">
        <f>SUBTOTAL(109,Table143567[Holiday])</f>
        <v>0</v>
      </c>
      <c r="E25" s="17">
        <f>SUBTOTAL(109,Table143567[Sick])</f>
        <v>0</v>
      </c>
      <c r="F25" s="17">
        <f>SUBTOTAL(109,Table143567[Vacation])</f>
        <v>0</v>
      </c>
      <c r="G25" s="18">
        <f>SUBTOTAL(109,Table143567[Total])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verticalDpi="30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39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40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10</v>
      </c>
      <c r="B9" s="8">
        <v>45383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7</v>
      </c>
      <c r="B10" s="8">
        <v>45384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11</v>
      </c>
      <c r="B11" s="8">
        <v>45385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12</v>
      </c>
      <c r="B12" s="8">
        <v>45386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13</v>
      </c>
      <c r="B13" s="8">
        <v>45387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8</v>
      </c>
      <c r="B14" s="8">
        <v>45388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9</v>
      </c>
      <c r="B15" s="8">
        <v>45389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10</v>
      </c>
      <c r="B16" s="8">
        <v>45390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7</v>
      </c>
      <c r="B17" s="8">
        <v>45391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11</v>
      </c>
      <c r="B18" s="8">
        <v>45392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12</v>
      </c>
      <c r="B19" s="8">
        <v>45393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13</v>
      </c>
      <c r="B20" s="8">
        <v>45394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8</v>
      </c>
      <c r="B21" s="8">
        <v>45395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9</v>
      </c>
      <c r="B22" s="8">
        <v>45396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10</v>
      </c>
      <c r="B23" s="8">
        <v>45397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SUBTOTAL(109,Table14356789[Regular Hours])</f>
        <v>0</v>
      </c>
      <c r="D25" s="17">
        <f>SUBTOTAL(109,Table14356789[Holiday])</f>
        <v>0</v>
      </c>
      <c r="E25" s="17">
        <f>SUBTOTAL(109,Table14356789[Sick])</f>
        <v>0</v>
      </c>
      <c r="F25" s="17">
        <f>SUBTOTAL(109,Table14356789[Vacation])</f>
        <v>0</v>
      </c>
      <c r="G25" s="18">
        <f>SUBTOTAL(109,Table14356789[Total])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workbookViewId="0">
      <selection activeCell="F5" sqref="F5:H5"/>
    </sheetView>
  </sheetViews>
  <sheetFormatPr defaultRowHeight="15" x14ac:dyDescent="0.25"/>
  <cols>
    <col min="1" max="1" width="18.42578125" style="1" customWidth="1"/>
    <col min="2" max="2" width="17.42578125" style="1" customWidth="1"/>
    <col min="3" max="3" width="16.28515625" style="1" customWidth="1"/>
    <col min="4" max="4" width="13.7109375" style="1" customWidth="1"/>
    <col min="5" max="5" width="12" style="1" customWidth="1"/>
    <col min="6" max="6" width="13" style="1" customWidth="1"/>
    <col min="7" max="7" width="16" style="1" customWidth="1"/>
    <col min="8" max="8" width="26.5703125" style="1" customWidth="1"/>
    <col min="9" max="9" width="36.28515625" style="1" customWidth="1"/>
    <col min="10" max="16384" width="9.140625" style="1"/>
  </cols>
  <sheetData>
    <row r="1" spans="1:8" ht="57.75" customHeight="1" x14ac:dyDescent="0.25">
      <c r="A1" s="38" t="s">
        <v>17</v>
      </c>
      <c r="B1" s="39"/>
      <c r="C1" s="39"/>
      <c r="D1" s="39"/>
      <c r="E1" s="39"/>
      <c r="F1" s="39"/>
      <c r="G1" s="39"/>
      <c r="H1" s="39"/>
    </row>
    <row r="2" spans="1:8" x14ac:dyDescent="0.25">
      <c r="A2" s="40"/>
      <c r="B2" s="40"/>
      <c r="C2" s="40"/>
      <c r="D2" s="40"/>
      <c r="E2" s="40"/>
      <c r="F2" s="40"/>
      <c r="G2" s="2"/>
      <c r="H2" s="3"/>
    </row>
    <row r="3" spans="1:8" x14ac:dyDescent="0.25">
      <c r="A3" s="35" t="s">
        <v>15</v>
      </c>
      <c r="B3" s="35"/>
      <c r="C3" s="35"/>
      <c r="D3" s="35"/>
      <c r="E3" s="35"/>
      <c r="F3" s="41" t="s">
        <v>41</v>
      </c>
      <c r="G3" s="41"/>
      <c r="H3" s="41"/>
    </row>
    <row r="4" spans="1:8" x14ac:dyDescent="0.25">
      <c r="A4" s="35" t="s">
        <v>26</v>
      </c>
      <c r="B4" s="35"/>
      <c r="C4" s="35"/>
      <c r="D4" s="35"/>
      <c r="E4" s="35"/>
      <c r="F4" s="41" t="s">
        <v>42</v>
      </c>
      <c r="G4" s="41"/>
      <c r="H4" s="41"/>
    </row>
    <row r="5" spans="1:8" x14ac:dyDescent="0.25">
      <c r="A5" s="35" t="s">
        <v>22</v>
      </c>
      <c r="B5" s="35"/>
      <c r="C5" s="35"/>
      <c r="D5" s="35"/>
      <c r="E5" s="35"/>
      <c r="F5" s="36" t="s">
        <v>0</v>
      </c>
      <c r="G5" s="36"/>
      <c r="H5" s="36"/>
    </row>
    <row r="6" spans="1:8" ht="18" customHeight="1" x14ac:dyDescent="0.25">
      <c r="A6" s="35" t="s">
        <v>16</v>
      </c>
      <c r="B6" s="35"/>
      <c r="C6" s="35"/>
      <c r="D6" s="35"/>
      <c r="E6" s="35"/>
      <c r="F6" s="37" t="s">
        <v>24</v>
      </c>
      <c r="G6" s="37"/>
      <c r="H6" s="37"/>
    </row>
    <row r="7" spans="1:8" x14ac:dyDescent="0.25">
      <c r="A7" s="42"/>
      <c r="B7" s="43"/>
      <c r="C7" s="43"/>
      <c r="D7" s="43"/>
      <c r="E7" s="44"/>
      <c r="F7" s="37"/>
      <c r="G7" s="37"/>
      <c r="H7" s="37"/>
    </row>
    <row r="8" spans="1:8" x14ac:dyDescent="0.25">
      <c r="A8" s="4" t="s">
        <v>1</v>
      </c>
      <c r="B8" s="5" t="s">
        <v>2</v>
      </c>
      <c r="C8" s="5" t="s">
        <v>3</v>
      </c>
      <c r="D8" s="5" t="s">
        <v>18</v>
      </c>
      <c r="E8" s="5" t="s">
        <v>4</v>
      </c>
      <c r="F8" s="5" t="s">
        <v>5</v>
      </c>
      <c r="G8" s="6" t="s">
        <v>6</v>
      </c>
      <c r="H8" s="5" t="s">
        <v>23</v>
      </c>
    </row>
    <row r="9" spans="1:8" ht="18" customHeight="1" x14ac:dyDescent="0.25">
      <c r="A9" s="7" t="s">
        <v>7</v>
      </c>
      <c r="B9" s="8">
        <v>45398</v>
      </c>
      <c r="C9" s="9">
        <v>0</v>
      </c>
      <c r="D9" s="9"/>
      <c r="E9" s="9"/>
      <c r="F9" s="9"/>
      <c r="G9" s="19">
        <f t="shared" ref="G9:G23" si="0">IF(SUM(C9:F9)&gt;24,"You've entered more than 24 hours.",SUM(C9:F9))</f>
        <v>0</v>
      </c>
      <c r="H9" s="24"/>
    </row>
    <row r="10" spans="1:8" ht="18" customHeight="1" x14ac:dyDescent="0.25">
      <c r="A10" s="7" t="s">
        <v>11</v>
      </c>
      <c r="B10" s="8">
        <v>45399</v>
      </c>
      <c r="C10" s="9">
        <v>0</v>
      </c>
      <c r="D10" s="9"/>
      <c r="E10" s="9"/>
      <c r="F10" s="9"/>
      <c r="G10" s="19">
        <f t="shared" si="0"/>
        <v>0</v>
      </c>
      <c r="H10" s="25"/>
    </row>
    <row r="11" spans="1:8" ht="18" customHeight="1" x14ac:dyDescent="0.25">
      <c r="A11" s="7" t="s">
        <v>12</v>
      </c>
      <c r="B11" s="8">
        <v>45400</v>
      </c>
      <c r="C11" s="9">
        <v>0</v>
      </c>
      <c r="D11" s="9"/>
      <c r="E11" s="9"/>
      <c r="F11" s="9"/>
      <c r="G11" s="19">
        <f t="shared" si="0"/>
        <v>0</v>
      </c>
      <c r="H11" s="25"/>
    </row>
    <row r="12" spans="1:8" ht="18" customHeight="1" x14ac:dyDescent="0.25">
      <c r="A12" s="7" t="s">
        <v>13</v>
      </c>
      <c r="B12" s="8">
        <v>45401</v>
      </c>
      <c r="C12" s="9">
        <v>0</v>
      </c>
      <c r="D12" s="9"/>
      <c r="E12" s="9"/>
      <c r="F12" s="9"/>
      <c r="G12" s="19">
        <f t="shared" si="0"/>
        <v>0</v>
      </c>
      <c r="H12" s="24"/>
    </row>
    <row r="13" spans="1:8" ht="18" customHeight="1" x14ac:dyDescent="0.25">
      <c r="A13" s="7" t="s">
        <v>8</v>
      </c>
      <c r="B13" s="8">
        <v>45402</v>
      </c>
      <c r="C13" s="9">
        <v>0</v>
      </c>
      <c r="D13" s="9"/>
      <c r="E13" s="9"/>
      <c r="F13" s="9"/>
      <c r="G13" s="19">
        <f t="shared" si="0"/>
        <v>0</v>
      </c>
      <c r="H13" s="24"/>
    </row>
    <row r="14" spans="1:8" ht="18" customHeight="1" x14ac:dyDescent="0.25">
      <c r="A14" s="7" t="s">
        <v>9</v>
      </c>
      <c r="B14" s="8">
        <v>45403</v>
      </c>
      <c r="C14" s="9">
        <v>0</v>
      </c>
      <c r="D14" s="9"/>
      <c r="E14" s="9"/>
      <c r="F14" s="9"/>
      <c r="G14" s="19">
        <f t="shared" si="0"/>
        <v>0</v>
      </c>
      <c r="H14" s="24"/>
    </row>
    <row r="15" spans="1:8" ht="18" customHeight="1" x14ac:dyDescent="0.25">
      <c r="A15" s="7" t="s">
        <v>10</v>
      </c>
      <c r="B15" s="8">
        <v>45404</v>
      </c>
      <c r="C15" s="9">
        <v>0</v>
      </c>
      <c r="D15" s="9"/>
      <c r="E15" s="9"/>
      <c r="F15" s="9"/>
      <c r="G15" s="19">
        <f t="shared" si="0"/>
        <v>0</v>
      </c>
      <c r="H15" s="24"/>
    </row>
    <row r="16" spans="1:8" ht="18" customHeight="1" x14ac:dyDescent="0.25">
      <c r="A16" s="7" t="s">
        <v>7</v>
      </c>
      <c r="B16" s="8">
        <v>45405</v>
      </c>
      <c r="C16" s="9">
        <v>0</v>
      </c>
      <c r="D16" s="9"/>
      <c r="E16" s="9"/>
      <c r="F16" s="9"/>
      <c r="G16" s="19">
        <f t="shared" si="0"/>
        <v>0</v>
      </c>
      <c r="H16" s="24"/>
    </row>
    <row r="17" spans="1:8" ht="18" customHeight="1" x14ac:dyDescent="0.25">
      <c r="A17" s="7" t="s">
        <v>11</v>
      </c>
      <c r="B17" s="8">
        <v>45406</v>
      </c>
      <c r="C17" s="9">
        <v>0</v>
      </c>
      <c r="D17" s="9"/>
      <c r="E17" s="9"/>
      <c r="F17" s="9"/>
      <c r="G17" s="19">
        <f t="shared" si="0"/>
        <v>0</v>
      </c>
      <c r="H17" s="25"/>
    </row>
    <row r="18" spans="1:8" ht="18" customHeight="1" x14ac:dyDescent="0.25">
      <c r="A18" s="7" t="s">
        <v>12</v>
      </c>
      <c r="B18" s="8">
        <v>45407</v>
      </c>
      <c r="C18" s="9">
        <v>0</v>
      </c>
      <c r="D18" s="9"/>
      <c r="E18" s="9"/>
      <c r="F18" s="9"/>
      <c r="G18" s="19">
        <f t="shared" si="0"/>
        <v>0</v>
      </c>
      <c r="H18" s="24"/>
    </row>
    <row r="19" spans="1:8" ht="18" customHeight="1" x14ac:dyDescent="0.25">
      <c r="A19" s="7" t="s">
        <v>13</v>
      </c>
      <c r="B19" s="8">
        <v>45408</v>
      </c>
      <c r="C19" s="9">
        <v>0</v>
      </c>
      <c r="D19" s="9"/>
      <c r="E19" s="9"/>
      <c r="F19" s="9"/>
      <c r="G19" s="19">
        <f t="shared" si="0"/>
        <v>0</v>
      </c>
      <c r="H19" s="24"/>
    </row>
    <row r="20" spans="1:8" ht="18" customHeight="1" x14ac:dyDescent="0.25">
      <c r="A20" s="7" t="s">
        <v>8</v>
      </c>
      <c r="B20" s="8">
        <v>45409</v>
      </c>
      <c r="C20" s="9">
        <v>0</v>
      </c>
      <c r="D20" s="9"/>
      <c r="E20" s="9"/>
      <c r="F20" s="9"/>
      <c r="G20" s="19">
        <f t="shared" si="0"/>
        <v>0</v>
      </c>
      <c r="H20" s="24"/>
    </row>
    <row r="21" spans="1:8" ht="18" customHeight="1" x14ac:dyDescent="0.25">
      <c r="A21" s="7" t="s">
        <v>9</v>
      </c>
      <c r="B21" s="8">
        <v>45410</v>
      </c>
      <c r="C21" s="9">
        <v>0</v>
      </c>
      <c r="D21" s="9"/>
      <c r="E21" s="9"/>
      <c r="F21" s="9"/>
      <c r="G21" s="19">
        <f t="shared" si="0"/>
        <v>0</v>
      </c>
      <c r="H21" s="24"/>
    </row>
    <row r="22" spans="1:8" ht="18" customHeight="1" x14ac:dyDescent="0.25">
      <c r="A22" s="7" t="s">
        <v>10</v>
      </c>
      <c r="B22" s="8">
        <v>45411</v>
      </c>
      <c r="C22" s="9">
        <v>0</v>
      </c>
      <c r="D22" s="9"/>
      <c r="E22" s="9"/>
      <c r="F22" s="9"/>
      <c r="G22" s="19">
        <f t="shared" si="0"/>
        <v>0</v>
      </c>
      <c r="H22" s="24"/>
    </row>
    <row r="23" spans="1:8" ht="18" customHeight="1" x14ac:dyDescent="0.25">
      <c r="A23" s="7" t="s">
        <v>7</v>
      </c>
      <c r="B23" s="8">
        <v>45412</v>
      </c>
      <c r="C23" s="9">
        <v>0</v>
      </c>
      <c r="D23" s="9"/>
      <c r="E23" s="9"/>
      <c r="F23" s="9"/>
      <c r="G23" s="19">
        <f t="shared" si="0"/>
        <v>0</v>
      </c>
      <c r="H23" s="24"/>
    </row>
    <row r="24" spans="1:8" ht="18" customHeight="1" x14ac:dyDescent="0.25">
      <c r="A24" s="7"/>
      <c r="B24" s="8"/>
      <c r="C24" s="9"/>
      <c r="D24" s="9"/>
      <c r="E24" s="9"/>
      <c r="F24" s="9"/>
      <c r="G24" s="19"/>
      <c r="H24" s="24"/>
    </row>
    <row r="25" spans="1:8" x14ac:dyDescent="0.25">
      <c r="A25" s="16"/>
      <c r="B25" s="17" t="s">
        <v>14</v>
      </c>
      <c r="C25" s="17">
        <f>SUBTOTAL(109,Table1435678[Regular Hours])</f>
        <v>0</v>
      </c>
      <c r="D25" s="17">
        <f>SUBTOTAL(109,Table1435678[Holiday])</f>
        <v>0</v>
      </c>
      <c r="E25" s="17">
        <f>SUBTOTAL(109,Table1435678[Sick])</f>
        <v>0</v>
      </c>
      <c r="F25" s="17">
        <f>SUBTOTAL(109,Table1435678[Vacation])</f>
        <v>0</v>
      </c>
      <c r="G25" s="18">
        <f>SUBTOTAL(109,Table1435678[Total])</f>
        <v>0</v>
      </c>
      <c r="H25" s="17"/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1"/>
      <c r="B27" s="11"/>
      <c r="C27" s="23" t="s">
        <v>19</v>
      </c>
      <c r="D27" s="20"/>
      <c r="E27" s="11"/>
      <c r="F27" s="11"/>
      <c r="G27" s="12"/>
      <c r="H27" s="11" t="s">
        <v>19</v>
      </c>
    </row>
    <row r="28" spans="1:8" x14ac:dyDescent="0.25">
      <c r="A28" s="22" t="s">
        <v>20</v>
      </c>
      <c r="B28" s="13"/>
      <c r="C28" s="14"/>
      <c r="D28" s="14"/>
      <c r="E28" s="21" t="s">
        <v>21</v>
      </c>
      <c r="G28" s="15"/>
      <c r="H28" s="14"/>
    </row>
  </sheetData>
  <mergeCells count="11">
    <mergeCell ref="A5:E5"/>
    <mergeCell ref="F5:H5"/>
    <mergeCell ref="A6:E6"/>
    <mergeCell ref="F6:H7"/>
    <mergeCell ref="A7:E7"/>
    <mergeCell ref="A1:H1"/>
    <mergeCell ref="A2:F2"/>
    <mergeCell ref="A3:E3"/>
    <mergeCell ref="F3:H3"/>
    <mergeCell ref="A4:E4"/>
    <mergeCell ref="F4:H4"/>
  </mergeCells>
  <pageMargins left="0.25" right="0.25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Instructions</vt:lpstr>
      <vt:lpstr>Jan 1-Jan 15</vt:lpstr>
      <vt:lpstr>Jan 16- Jan 31</vt:lpstr>
      <vt:lpstr>Feb 1 - Feb 15</vt:lpstr>
      <vt:lpstr>Feb 16 - Feb 29</vt:lpstr>
      <vt:lpstr>Mar 1 - Mar 15</vt:lpstr>
      <vt:lpstr>Mar 16 - Mar 31</vt:lpstr>
      <vt:lpstr>Apr 1 - Apr 15</vt:lpstr>
      <vt:lpstr>Apr 16 - Apr 30</vt:lpstr>
      <vt:lpstr>May 1 - May 15</vt:lpstr>
      <vt:lpstr>May 16 - May 31</vt:lpstr>
      <vt:lpstr>June 1 - June 15</vt:lpstr>
      <vt:lpstr>June 16 - June 30</vt:lpstr>
      <vt:lpstr>July 1 - July 15</vt:lpstr>
      <vt:lpstr>July 16-July 31</vt:lpstr>
      <vt:lpstr>Aug 1 - Aug 15</vt:lpstr>
      <vt:lpstr>Aug 16 - Aug 31</vt:lpstr>
      <vt:lpstr>Sept 1 - Sept 15</vt:lpstr>
      <vt:lpstr>Sept 16 - Sept 30</vt:lpstr>
      <vt:lpstr>Oct 1 - Oct 15</vt:lpstr>
      <vt:lpstr>Oct 16 - Oct 31</vt:lpstr>
      <vt:lpstr>Nov 1 - Nov 15</vt:lpstr>
      <vt:lpstr>Nov 16-Nov 30</vt:lpstr>
      <vt:lpstr>Dec 1 - Dec 15</vt:lpstr>
      <vt:lpstr>Dec 16 - Dec 31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Hutchison</dc:creator>
  <cp:lastModifiedBy>Tasen K Cureton</cp:lastModifiedBy>
  <cp:lastPrinted>2019-03-29T17:56:39Z</cp:lastPrinted>
  <dcterms:created xsi:type="dcterms:W3CDTF">2014-05-19T15:48:44Z</dcterms:created>
  <dcterms:modified xsi:type="dcterms:W3CDTF">2023-10-18T15:18:26Z</dcterms:modified>
</cp:coreProperties>
</file>